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/>
  <mc:AlternateContent xmlns:mc="http://schemas.openxmlformats.org/markup-compatibility/2006">
    <mc:Choice Requires="x15">
      <x15ac:absPath xmlns:x15ac="http://schemas.microsoft.com/office/spreadsheetml/2010/11/ac" url="C:\Users\OŠ braće Radić\Desktop\Ana\2022\Financijski izvještaji 2022\Plan proračuna 2023_2024_2025\"/>
    </mc:Choice>
  </mc:AlternateContent>
  <xr:revisionPtr revIDLastSave="0" documentId="13_ncr:1_{8A623ABE-0D56-418C-9B4B-E666F193440D}" xr6:coauthVersionLast="37" xr6:coauthVersionMax="37" xr10:uidLastSave="{00000000-0000-0000-0000-000000000000}"/>
  <bookViews>
    <workbookView xWindow="0" yWindow="0" windowWidth="21585" windowHeight="7920" tabRatio="870" xr2:uid="{00000000-000D-0000-FFFF-FFFF00000000}"/>
  </bookViews>
  <sheets>
    <sheet name="SAŽETAK" sheetId="1" r:id="rId1"/>
    <sheet name="SAŽETAK_EUR" sheetId="12" state="hidden" r:id="rId2"/>
    <sheet name=" Račun prihoda i rashoda_HRK" sheetId="3" state="hidden" r:id="rId3"/>
    <sheet name=" Račun prihoda i rashoda " sheetId="9" r:id="rId4"/>
    <sheet name="Rashodi prema funkc.kl._HRK" sheetId="5" state="hidden" r:id="rId5"/>
    <sheet name="Rashodi prema funkc.kl." sheetId="10" r:id="rId6"/>
    <sheet name="Račun financiranja" sheetId="6" r:id="rId7"/>
    <sheet name="POSEBNI DIO_HRK" sheetId="8" state="hidden" r:id="rId8"/>
    <sheet name="POSEBNI DIO" sheetId="11" r:id="rId9"/>
    <sheet name="List2" sheetId="2" r:id="rId10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23" i="11" l="1"/>
  <c r="H123" i="11"/>
  <c r="G123" i="11"/>
  <c r="F123" i="11"/>
  <c r="E123" i="11"/>
  <c r="I122" i="11"/>
  <c r="H122" i="11"/>
  <c r="G122" i="11"/>
  <c r="F122" i="11"/>
  <c r="E122" i="11"/>
  <c r="I121" i="11"/>
  <c r="H121" i="11"/>
  <c r="G121" i="11"/>
  <c r="F121" i="11"/>
  <c r="E121" i="11"/>
  <c r="I120" i="11"/>
  <c r="H120" i="11"/>
  <c r="G120" i="11"/>
  <c r="F120" i="11"/>
  <c r="E120" i="11"/>
  <c r="I119" i="11"/>
  <c r="H119" i="11"/>
  <c r="G119" i="11"/>
  <c r="F119" i="11"/>
  <c r="E119" i="11"/>
  <c r="I118" i="11"/>
  <c r="H118" i="11"/>
  <c r="G118" i="11"/>
  <c r="F118" i="11"/>
  <c r="E118" i="11"/>
  <c r="I117" i="11"/>
  <c r="H117" i="11"/>
  <c r="G117" i="11"/>
  <c r="F117" i="11"/>
  <c r="E117" i="11"/>
  <c r="I116" i="11"/>
  <c r="H116" i="11"/>
  <c r="G116" i="11"/>
  <c r="F116" i="11"/>
  <c r="E116" i="11"/>
  <c r="I115" i="11"/>
  <c r="H115" i="11"/>
  <c r="G115" i="11"/>
  <c r="F115" i="11"/>
  <c r="E115" i="11"/>
  <c r="I114" i="11"/>
  <c r="H114" i="11"/>
  <c r="G114" i="11"/>
  <c r="F114" i="11"/>
  <c r="E114" i="11"/>
  <c r="I113" i="11"/>
  <c r="H113" i="11"/>
  <c r="G113" i="11"/>
  <c r="F113" i="11"/>
  <c r="E113" i="11"/>
  <c r="I112" i="11"/>
  <c r="H112" i="11"/>
  <c r="G112" i="11"/>
  <c r="F112" i="11"/>
  <c r="E112" i="11"/>
  <c r="I111" i="11"/>
  <c r="H111" i="11"/>
  <c r="G111" i="11"/>
  <c r="F111" i="11"/>
  <c r="E111" i="11"/>
  <c r="I110" i="11"/>
  <c r="H110" i="11"/>
  <c r="G110" i="11"/>
  <c r="F110" i="11"/>
  <c r="E110" i="11"/>
  <c r="I109" i="11"/>
  <c r="H109" i="11"/>
  <c r="G109" i="11"/>
  <c r="F109" i="11"/>
  <c r="E109" i="11"/>
  <c r="I108" i="11"/>
  <c r="H108" i="11"/>
  <c r="G108" i="11"/>
  <c r="F108" i="11"/>
  <c r="E108" i="11"/>
  <c r="I107" i="11"/>
  <c r="H107" i="11"/>
  <c r="G107" i="11"/>
  <c r="F107" i="11"/>
  <c r="E107" i="11"/>
  <c r="I106" i="11"/>
  <c r="H106" i="11"/>
  <c r="G106" i="11"/>
  <c r="F106" i="11"/>
  <c r="E106" i="11"/>
  <c r="I105" i="11"/>
  <c r="H105" i="11"/>
  <c r="G105" i="11"/>
  <c r="F105" i="11"/>
  <c r="E105" i="11"/>
  <c r="I104" i="11"/>
  <c r="H104" i="11"/>
  <c r="G104" i="11"/>
  <c r="F104" i="11"/>
  <c r="E104" i="11"/>
  <c r="I103" i="11"/>
  <c r="H103" i="11"/>
  <c r="G103" i="11"/>
  <c r="F103" i="11"/>
  <c r="E103" i="11"/>
  <c r="I102" i="11"/>
  <c r="H102" i="11"/>
  <c r="G102" i="11"/>
  <c r="F102" i="11"/>
  <c r="E102" i="11"/>
  <c r="I101" i="11"/>
  <c r="H101" i="11"/>
  <c r="G101" i="11"/>
  <c r="F101" i="11"/>
  <c r="E101" i="11"/>
  <c r="I100" i="11"/>
  <c r="H100" i="11"/>
  <c r="G100" i="11"/>
  <c r="F100" i="11"/>
  <c r="E100" i="11"/>
  <c r="I99" i="11"/>
  <c r="H99" i="11"/>
  <c r="G99" i="11"/>
  <c r="F99" i="11"/>
  <c r="E99" i="11"/>
  <c r="I98" i="11"/>
  <c r="H98" i="11"/>
  <c r="G98" i="11"/>
  <c r="F98" i="11"/>
  <c r="E98" i="11"/>
  <c r="I97" i="11"/>
  <c r="H97" i="11"/>
  <c r="G97" i="11"/>
  <c r="F97" i="11"/>
  <c r="E97" i="11"/>
  <c r="I96" i="11"/>
  <c r="H96" i="11"/>
  <c r="G96" i="11"/>
  <c r="F96" i="11"/>
  <c r="E96" i="11"/>
  <c r="I95" i="11"/>
  <c r="H95" i="11"/>
  <c r="G95" i="11"/>
  <c r="F95" i="11"/>
  <c r="E95" i="11"/>
  <c r="I94" i="11"/>
  <c r="H94" i="11"/>
  <c r="G94" i="11"/>
  <c r="F94" i="11"/>
  <c r="E94" i="11"/>
  <c r="I93" i="11"/>
  <c r="H93" i="11"/>
  <c r="G93" i="11"/>
  <c r="F93" i="11"/>
  <c r="E93" i="11"/>
  <c r="I92" i="11"/>
  <c r="H92" i="11"/>
  <c r="G92" i="11"/>
  <c r="F92" i="11"/>
  <c r="E92" i="11"/>
  <c r="I91" i="11"/>
  <c r="H91" i="11"/>
  <c r="G91" i="11"/>
  <c r="F91" i="11"/>
  <c r="E91" i="11"/>
  <c r="I90" i="11"/>
  <c r="H90" i="11"/>
  <c r="G90" i="11"/>
  <c r="F90" i="11"/>
  <c r="E90" i="11"/>
  <c r="I89" i="11"/>
  <c r="H89" i="11"/>
  <c r="G89" i="11"/>
  <c r="F89" i="11"/>
  <c r="E89" i="11"/>
  <c r="I88" i="11"/>
  <c r="H88" i="11"/>
  <c r="G88" i="11"/>
  <c r="F88" i="11"/>
  <c r="E88" i="11"/>
  <c r="I87" i="11"/>
  <c r="H87" i="11"/>
  <c r="G87" i="11"/>
  <c r="F87" i="11"/>
  <c r="E87" i="11"/>
  <c r="I86" i="11"/>
  <c r="H86" i="11"/>
  <c r="G86" i="11"/>
  <c r="F86" i="11"/>
  <c r="E86" i="11"/>
  <c r="I85" i="11"/>
  <c r="H85" i="11"/>
  <c r="G85" i="11"/>
  <c r="F85" i="11"/>
  <c r="E85" i="11"/>
  <c r="I84" i="11"/>
  <c r="H84" i="11"/>
  <c r="G84" i="11"/>
  <c r="F84" i="11"/>
  <c r="E84" i="11"/>
  <c r="I83" i="11"/>
  <c r="H83" i="11"/>
  <c r="G83" i="11"/>
  <c r="F83" i="11"/>
  <c r="E83" i="11"/>
  <c r="I82" i="11"/>
  <c r="H82" i="11"/>
  <c r="G82" i="11"/>
  <c r="F82" i="11"/>
  <c r="E82" i="11"/>
  <c r="I81" i="11"/>
  <c r="H81" i="11"/>
  <c r="G81" i="11"/>
  <c r="F81" i="11"/>
  <c r="E81" i="11"/>
  <c r="I80" i="11"/>
  <c r="H80" i="11"/>
  <c r="G80" i="11"/>
  <c r="F80" i="11"/>
  <c r="E80" i="11"/>
  <c r="I79" i="11"/>
  <c r="H79" i="11"/>
  <c r="G79" i="11"/>
  <c r="F79" i="11"/>
  <c r="I78" i="11"/>
  <c r="H78" i="11"/>
  <c r="G78" i="11"/>
  <c r="F78" i="11"/>
  <c r="E78" i="11"/>
  <c r="I77" i="11"/>
  <c r="H77" i="11"/>
  <c r="G77" i="11"/>
  <c r="F77" i="11"/>
  <c r="E77" i="11"/>
  <c r="I76" i="11"/>
  <c r="H76" i="11"/>
  <c r="G76" i="11"/>
  <c r="F76" i="11"/>
  <c r="E76" i="11"/>
  <c r="I75" i="11"/>
  <c r="H75" i="11"/>
  <c r="G75" i="11"/>
  <c r="F75" i="11"/>
  <c r="E75" i="11"/>
  <c r="I74" i="11"/>
  <c r="H74" i="11"/>
  <c r="G74" i="11"/>
  <c r="F74" i="11"/>
  <c r="E74" i="11"/>
  <c r="I73" i="11"/>
  <c r="H73" i="11"/>
  <c r="G73" i="11"/>
  <c r="F73" i="11"/>
  <c r="E73" i="11"/>
  <c r="I72" i="11"/>
  <c r="H72" i="11"/>
  <c r="G72" i="11"/>
  <c r="F72" i="11"/>
  <c r="E72" i="11"/>
  <c r="I71" i="11"/>
  <c r="H71" i="11"/>
  <c r="G71" i="11"/>
  <c r="F71" i="11"/>
  <c r="E71" i="11"/>
  <c r="I70" i="11"/>
  <c r="H70" i="11"/>
  <c r="G70" i="11"/>
  <c r="F70" i="11"/>
  <c r="E70" i="11"/>
  <c r="I69" i="11"/>
  <c r="H69" i="11"/>
  <c r="G69" i="11"/>
  <c r="F69" i="11"/>
  <c r="E69" i="11"/>
  <c r="I68" i="11"/>
  <c r="H68" i="11"/>
  <c r="G68" i="11"/>
  <c r="F68" i="11"/>
  <c r="E68" i="11"/>
  <c r="I67" i="11"/>
  <c r="H67" i="11"/>
  <c r="G67" i="11"/>
  <c r="F67" i="11"/>
  <c r="E67" i="11"/>
  <c r="I66" i="11"/>
  <c r="H66" i="11"/>
  <c r="G66" i="11"/>
  <c r="F66" i="11"/>
  <c r="E66" i="11"/>
  <c r="I65" i="11"/>
  <c r="H65" i="11"/>
  <c r="G65" i="11"/>
  <c r="F65" i="11"/>
  <c r="E65" i="11"/>
  <c r="I64" i="11"/>
  <c r="H64" i="11"/>
  <c r="G64" i="11"/>
  <c r="F64" i="11"/>
  <c r="E64" i="11"/>
  <c r="I63" i="11"/>
  <c r="H63" i="11"/>
  <c r="G63" i="11"/>
  <c r="F63" i="11"/>
  <c r="E63" i="11"/>
  <c r="I62" i="11"/>
  <c r="H62" i="11"/>
  <c r="G62" i="11"/>
  <c r="F62" i="11"/>
  <c r="E62" i="11"/>
  <c r="I61" i="11"/>
  <c r="H61" i="11"/>
  <c r="G61" i="11"/>
  <c r="F61" i="11"/>
  <c r="E61" i="11"/>
  <c r="I60" i="11"/>
  <c r="H60" i="11"/>
  <c r="G60" i="11"/>
  <c r="F60" i="11"/>
  <c r="E60" i="11"/>
  <c r="I59" i="11"/>
  <c r="H59" i="11"/>
  <c r="G59" i="11"/>
  <c r="F59" i="11"/>
  <c r="E59" i="11"/>
  <c r="I58" i="11"/>
  <c r="H58" i="11"/>
  <c r="G58" i="11"/>
  <c r="F58" i="11"/>
  <c r="E58" i="11"/>
  <c r="I57" i="11"/>
  <c r="H57" i="11"/>
  <c r="G57" i="11"/>
  <c r="F57" i="11"/>
  <c r="E57" i="11"/>
  <c r="I56" i="11"/>
  <c r="H56" i="11"/>
  <c r="G56" i="11"/>
  <c r="F56" i="11"/>
  <c r="E56" i="11"/>
  <c r="I55" i="11"/>
  <c r="H55" i="11"/>
  <c r="G55" i="11"/>
  <c r="F55" i="11"/>
  <c r="E55" i="11"/>
  <c r="I54" i="11"/>
  <c r="H54" i="11"/>
  <c r="G54" i="11"/>
  <c r="F54" i="11"/>
  <c r="E54" i="11"/>
  <c r="I53" i="11"/>
  <c r="H53" i="11"/>
  <c r="G53" i="11"/>
  <c r="F53" i="11"/>
  <c r="E53" i="11"/>
  <c r="I52" i="11"/>
  <c r="H52" i="11"/>
  <c r="G52" i="11"/>
  <c r="F52" i="11"/>
  <c r="E52" i="11"/>
  <c r="I51" i="11"/>
  <c r="H51" i="11"/>
  <c r="G51" i="11"/>
  <c r="F51" i="11"/>
  <c r="E51" i="11"/>
  <c r="I50" i="11"/>
  <c r="H50" i="11"/>
  <c r="G50" i="11"/>
  <c r="F50" i="11"/>
  <c r="E50" i="11"/>
  <c r="I49" i="11"/>
  <c r="H49" i="11"/>
  <c r="G49" i="11"/>
  <c r="F49" i="11"/>
  <c r="E49" i="11"/>
  <c r="I48" i="11"/>
  <c r="H48" i="11"/>
  <c r="G48" i="11"/>
  <c r="F48" i="11"/>
  <c r="E48" i="11"/>
  <c r="I47" i="11"/>
  <c r="H47" i="11"/>
  <c r="G47" i="11"/>
  <c r="F47" i="11"/>
  <c r="E47" i="11"/>
  <c r="I46" i="11"/>
  <c r="H46" i="11"/>
  <c r="G46" i="11"/>
  <c r="F46" i="11"/>
  <c r="E46" i="11"/>
  <c r="I45" i="11"/>
  <c r="H45" i="11"/>
  <c r="G45" i="11"/>
  <c r="F45" i="11"/>
  <c r="E45" i="11"/>
  <c r="I44" i="11"/>
  <c r="H44" i="11"/>
  <c r="G44" i="11"/>
  <c r="F44" i="11"/>
  <c r="E44" i="11"/>
  <c r="I43" i="11"/>
  <c r="H43" i="11"/>
  <c r="G43" i="11"/>
  <c r="F43" i="11"/>
  <c r="E43" i="11"/>
  <c r="I42" i="11"/>
  <c r="H42" i="11"/>
  <c r="G42" i="11"/>
  <c r="F42" i="11"/>
  <c r="E42" i="11"/>
  <c r="I41" i="11"/>
  <c r="H41" i="11"/>
  <c r="G41" i="11"/>
  <c r="F41" i="11"/>
  <c r="E41" i="11"/>
  <c r="I40" i="11"/>
  <c r="H40" i="11"/>
  <c r="G40" i="11"/>
  <c r="F40" i="11"/>
  <c r="E40" i="11"/>
  <c r="I39" i="11"/>
  <c r="H39" i="11"/>
  <c r="G39" i="11"/>
  <c r="F39" i="11"/>
  <c r="E39" i="11"/>
  <c r="I38" i="11"/>
  <c r="H38" i="11"/>
  <c r="G38" i="11"/>
  <c r="F38" i="11"/>
  <c r="E38" i="11"/>
  <c r="I37" i="11"/>
  <c r="H37" i="11"/>
  <c r="G37" i="11"/>
  <c r="F37" i="11"/>
  <c r="E37" i="11"/>
  <c r="I36" i="11"/>
  <c r="H36" i="11"/>
  <c r="G36" i="11"/>
  <c r="F36" i="11"/>
  <c r="E36" i="11"/>
  <c r="I35" i="11"/>
  <c r="H35" i="11"/>
  <c r="G35" i="11"/>
  <c r="F35" i="11"/>
  <c r="E35" i="11"/>
  <c r="I34" i="11"/>
  <c r="H34" i="11"/>
  <c r="G34" i="11"/>
  <c r="F34" i="11"/>
  <c r="E34" i="11"/>
  <c r="I33" i="11"/>
  <c r="H33" i="11"/>
  <c r="G33" i="11"/>
  <c r="F33" i="11"/>
  <c r="E33" i="11"/>
  <c r="I32" i="11"/>
  <c r="H32" i="11"/>
  <c r="G32" i="11"/>
  <c r="F32" i="11"/>
  <c r="E32" i="11"/>
  <c r="I31" i="11"/>
  <c r="H31" i="11"/>
  <c r="G31" i="11"/>
  <c r="F31" i="11"/>
  <c r="E31" i="11"/>
  <c r="I30" i="11"/>
  <c r="H30" i="11"/>
  <c r="G30" i="11"/>
  <c r="F30" i="11"/>
  <c r="E30" i="11"/>
  <c r="I29" i="11"/>
  <c r="H29" i="11"/>
  <c r="G29" i="11"/>
  <c r="F29" i="11"/>
  <c r="E29" i="11"/>
  <c r="I28" i="11"/>
  <c r="H28" i="11"/>
  <c r="G28" i="11"/>
  <c r="F28" i="11"/>
  <c r="E28" i="11"/>
  <c r="I27" i="11"/>
  <c r="H27" i="11"/>
  <c r="G27" i="11"/>
  <c r="F27" i="11"/>
  <c r="E27" i="11"/>
  <c r="I26" i="11"/>
  <c r="H26" i="11"/>
  <c r="G26" i="11"/>
  <c r="F26" i="11"/>
  <c r="E26" i="11"/>
  <c r="I25" i="11"/>
  <c r="H25" i="11"/>
  <c r="G25" i="11"/>
  <c r="F25" i="11"/>
  <c r="E25" i="11"/>
  <c r="I24" i="11"/>
  <c r="H24" i="11"/>
  <c r="G24" i="11"/>
  <c r="F24" i="11"/>
  <c r="E24" i="11"/>
  <c r="I23" i="11"/>
  <c r="H23" i="11"/>
  <c r="G23" i="11"/>
  <c r="F23" i="11"/>
  <c r="E23" i="11"/>
  <c r="I22" i="11"/>
  <c r="H22" i="11"/>
  <c r="G22" i="11"/>
  <c r="F22" i="11"/>
  <c r="E22" i="11"/>
  <c r="I21" i="11"/>
  <c r="H21" i="11"/>
  <c r="G21" i="11"/>
  <c r="F21" i="11"/>
  <c r="E21" i="11"/>
  <c r="I20" i="11"/>
  <c r="H20" i="11"/>
  <c r="G20" i="11"/>
  <c r="F20" i="11"/>
  <c r="E20" i="11"/>
  <c r="I19" i="11"/>
  <c r="H19" i="11"/>
  <c r="G19" i="11"/>
  <c r="F19" i="11"/>
  <c r="E19" i="11"/>
  <c r="I18" i="11"/>
  <c r="H18" i="11"/>
  <c r="G18" i="11"/>
  <c r="F18" i="11"/>
  <c r="E18" i="11"/>
  <c r="I17" i="11"/>
  <c r="H17" i="11"/>
  <c r="G17" i="11"/>
  <c r="F17" i="11"/>
  <c r="E17" i="11"/>
  <c r="I16" i="11"/>
  <c r="H16" i="11"/>
  <c r="G16" i="11"/>
  <c r="F16" i="11"/>
  <c r="E16" i="11"/>
  <c r="I15" i="11"/>
  <c r="H15" i="11"/>
  <c r="G15" i="11"/>
  <c r="F15" i="11"/>
  <c r="E15" i="11"/>
  <c r="I14" i="11"/>
  <c r="H14" i="11"/>
  <c r="G14" i="11"/>
  <c r="F14" i="11"/>
  <c r="E14" i="11"/>
  <c r="I13" i="11"/>
  <c r="H13" i="11"/>
  <c r="G13" i="11"/>
  <c r="F13" i="11"/>
  <c r="E13" i="11"/>
  <c r="I12" i="11"/>
  <c r="H12" i="11"/>
  <c r="G12" i="11"/>
  <c r="F12" i="11"/>
  <c r="E12" i="11"/>
  <c r="I11" i="11"/>
  <c r="H11" i="11"/>
  <c r="G11" i="11"/>
  <c r="F11" i="11"/>
  <c r="E11" i="11"/>
  <c r="I10" i="11"/>
  <c r="H10" i="11"/>
  <c r="G10" i="11"/>
  <c r="F10" i="11"/>
  <c r="E10" i="11"/>
  <c r="I9" i="11"/>
  <c r="H9" i="11"/>
  <c r="G9" i="11"/>
  <c r="F9" i="11"/>
  <c r="E9" i="11"/>
  <c r="I8" i="11"/>
  <c r="H8" i="11"/>
  <c r="G8" i="11"/>
  <c r="F8" i="11"/>
  <c r="E8" i="11"/>
  <c r="I7" i="11"/>
  <c r="H7" i="11"/>
  <c r="G7" i="11"/>
  <c r="F7" i="11"/>
  <c r="E7" i="11"/>
  <c r="F6" i="11"/>
  <c r="G6" i="11"/>
  <c r="H6" i="11"/>
  <c r="I6" i="11"/>
  <c r="F12" i="10"/>
  <c r="C12" i="10"/>
  <c r="D12" i="10"/>
  <c r="E12" i="10"/>
  <c r="C11" i="10"/>
  <c r="D11" i="10"/>
  <c r="B12" i="10"/>
  <c r="E11" i="10"/>
  <c r="F11" i="10"/>
  <c r="C10" i="10"/>
  <c r="D10" i="10"/>
  <c r="B11" i="10"/>
  <c r="E10" i="10"/>
  <c r="F10" i="10"/>
  <c r="B10" i="10"/>
  <c r="H33" i="9"/>
  <c r="I33" i="9"/>
  <c r="I55" i="9"/>
  <c r="H55" i="9"/>
  <c r="G55" i="9"/>
  <c r="F55" i="9"/>
  <c r="E55" i="9"/>
  <c r="I54" i="9"/>
  <c r="H54" i="9"/>
  <c r="G54" i="9"/>
  <c r="F54" i="9"/>
  <c r="E54" i="9"/>
  <c r="I53" i="9"/>
  <c r="H53" i="9"/>
  <c r="G53" i="9"/>
  <c r="F53" i="9"/>
  <c r="E53" i="9"/>
  <c r="I52" i="9"/>
  <c r="H52" i="9"/>
  <c r="G52" i="9"/>
  <c r="F52" i="9"/>
  <c r="E52" i="9"/>
  <c r="I51" i="9"/>
  <c r="H51" i="9"/>
  <c r="G51" i="9"/>
  <c r="F51" i="9"/>
  <c r="E51" i="9"/>
  <c r="I50" i="9"/>
  <c r="J13" i="12" s="1"/>
  <c r="H50" i="9"/>
  <c r="I13" i="12" s="1"/>
  <c r="G50" i="9"/>
  <c r="H13" i="12" s="1"/>
  <c r="F50" i="9"/>
  <c r="G13" i="12" s="1"/>
  <c r="E50" i="9"/>
  <c r="F13" i="12" s="1"/>
  <c r="I49" i="9"/>
  <c r="H49" i="9"/>
  <c r="G49" i="9"/>
  <c r="F49" i="9"/>
  <c r="E49" i="9"/>
  <c r="I48" i="9"/>
  <c r="H48" i="9"/>
  <c r="G48" i="9"/>
  <c r="F48" i="9"/>
  <c r="E48" i="9"/>
  <c r="I47" i="9"/>
  <c r="H47" i="9"/>
  <c r="G47" i="9"/>
  <c r="F47" i="9"/>
  <c r="E47" i="9"/>
  <c r="I46" i="9"/>
  <c r="H46" i="9"/>
  <c r="G46" i="9"/>
  <c r="F46" i="9"/>
  <c r="E46" i="9"/>
  <c r="I45" i="9"/>
  <c r="H45" i="9"/>
  <c r="G45" i="9"/>
  <c r="F45" i="9"/>
  <c r="E45" i="9"/>
  <c r="I44" i="9"/>
  <c r="H44" i="9"/>
  <c r="G44" i="9"/>
  <c r="F44" i="9"/>
  <c r="E44" i="9"/>
  <c r="I43" i="9"/>
  <c r="H43" i="9"/>
  <c r="G43" i="9"/>
  <c r="F43" i="9"/>
  <c r="E43" i="9"/>
  <c r="I42" i="9"/>
  <c r="H42" i="9"/>
  <c r="G42" i="9"/>
  <c r="F42" i="9"/>
  <c r="E42" i="9"/>
  <c r="I41" i="9"/>
  <c r="H41" i="9"/>
  <c r="G41" i="9"/>
  <c r="F41" i="9"/>
  <c r="E41" i="9"/>
  <c r="I40" i="9"/>
  <c r="H40" i="9"/>
  <c r="G40" i="9"/>
  <c r="F40" i="9"/>
  <c r="E40" i="9"/>
  <c r="I39" i="9"/>
  <c r="H39" i="9"/>
  <c r="G39" i="9"/>
  <c r="F39" i="9"/>
  <c r="E39" i="9"/>
  <c r="I38" i="9"/>
  <c r="H38" i="9"/>
  <c r="G38" i="9"/>
  <c r="F38" i="9"/>
  <c r="E38" i="9"/>
  <c r="I37" i="9"/>
  <c r="H37" i="9"/>
  <c r="G37" i="9"/>
  <c r="F37" i="9"/>
  <c r="E37" i="9"/>
  <c r="I36" i="9"/>
  <c r="H36" i="9"/>
  <c r="G36" i="9"/>
  <c r="F36" i="9"/>
  <c r="E36" i="9"/>
  <c r="I35" i="9"/>
  <c r="H35" i="9"/>
  <c r="G35" i="9"/>
  <c r="F35" i="9"/>
  <c r="E35" i="9"/>
  <c r="I34" i="9"/>
  <c r="H34" i="9"/>
  <c r="G34" i="9"/>
  <c r="F34" i="9"/>
  <c r="E34" i="9"/>
  <c r="G33" i="9"/>
  <c r="F33" i="9"/>
  <c r="E33" i="9"/>
  <c r="I32" i="9"/>
  <c r="H32" i="9"/>
  <c r="G32" i="9"/>
  <c r="F32" i="9"/>
  <c r="E32" i="9"/>
  <c r="I31" i="9"/>
  <c r="H31" i="9"/>
  <c r="G31" i="9"/>
  <c r="F31" i="9"/>
  <c r="E31" i="9"/>
  <c r="I30" i="9"/>
  <c r="H30" i="9"/>
  <c r="G30" i="9"/>
  <c r="F30" i="9"/>
  <c r="E30" i="9"/>
  <c r="I29" i="9"/>
  <c r="H29" i="9"/>
  <c r="G29" i="9"/>
  <c r="F29" i="9"/>
  <c r="E29" i="9"/>
  <c r="F28" i="9"/>
  <c r="G12" i="12" s="1"/>
  <c r="G28" i="9"/>
  <c r="G26" i="9" s="1"/>
  <c r="H28" i="9"/>
  <c r="I12" i="12" s="1"/>
  <c r="I11" i="12" s="1"/>
  <c r="I28" i="9"/>
  <c r="J12" i="12" s="1"/>
  <c r="E28" i="9"/>
  <c r="F12" i="12" s="1"/>
  <c r="F11" i="12" s="1"/>
  <c r="F23" i="9"/>
  <c r="G23" i="9"/>
  <c r="H23" i="9"/>
  <c r="I23" i="9"/>
  <c r="F22" i="9"/>
  <c r="G22" i="9"/>
  <c r="H22" i="9"/>
  <c r="I22" i="9"/>
  <c r="F21" i="9"/>
  <c r="G21" i="9"/>
  <c r="H21" i="9"/>
  <c r="I21" i="9"/>
  <c r="F20" i="9"/>
  <c r="G20" i="9"/>
  <c r="H20" i="9"/>
  <c r="I20" i="9"/>
  <c r="F19" i="9"/>
  <c r="G19" i="9"/>
  <c r="H19" i="9"/>
  <c r="I19" i="9"/>
  <c r="F18" i="9"/>
  <c r="G18" i="9"/>
  <c r="H18" i="9"/>
  <c r="I18" i="9"/>
  <c r="F17" i="9"/>
  <c r="G17" i="9"/>
  <c r="H17" i="9"/>
  <c r="I17" i="9"/>
  <c r="F16" i="9"/>
  <c r="G16" i="9"/>
  <c r="H16" i="9"/>
  <c r="I16" i="9"/>
  <c r="F15" i="9"/>
  <c r="G15" i="9"/>
  <c r="H15" i="9"/>
  <c r="I15" i="9"/>
  <c r="F14" i="9"/>
  <c r="G14" i="9"/>
  <c r="H14" i="9"/>
  <c r="I14" i="9"/>
  <c r="F13" i="9"/>
  <c r="G13" i="9"/>
  <c r="H13" i="9"/>
  <c r="I13" i="9"/>
  <c r="F12" i="9"/>
  <c r="G12" i="9"/>
  <c r="H12" i="9"/>
  <c r="I12" i="9"/>
  <c r="F11" i="9"/>
  <c r="G11" i="9"/>
  <c r="H11" i="9"/>
  <c r="I11" i="9"/>
  <c r="E11" i="9"/>
  <c r="E12" i="9"/>
  <c r="E13" i="9"/>
  <c r="E14" i="9"/>
  <c r="E15" i="9"/>
  <c r="E16" i="9"/>
  <c r="E17" i="9"/>
  <c r="E18" i="9"/>
  <c r="E19" i="9"/>
  <c r="E20" i="9"/>
  <c r="E21" i="9"/>
  <c r="E22" i="9"/>
  <c r="E23" i="9"/>
  <c r="F10" i="9"/>
  <c r="G9" i="12" s="1"/>
  <c r="G8" i="12" s="1"/>
  <c r="G10" i="9"/>
  <c r="H9" i="12" s="1"/>
  <c r="H8" i="12" s="1"/>
  <c r="H10" i="9"/>
  <c r="I9" i="12" s="1"/>
  <c r="I8" i="12" s="1"/>
  <c r="I10" i="9"/>
  <c r="E10" i="9"/>
  <c r="F9" i="12" s="1"/>
  <c r="F8" i="12" s="1"/>
  <c r="H8" i="1"/>
  <c r="I8" i="1"/>
  <c r="G8" i="1"/>
  <c r="J8" i="1"/>
  <c r="F26" i="9" l="1"/>
  <c r="I8" i="9"/>
  <c r="H8" i="9"/>
  <c r="J11" i="12"/>
  <c r="I14" i="12"/>
  <c r="G11" i="12"/>
  <c r="J9" i="12"/>
  <c r="J8" i="12" s="1"/>
  <c r="H12" i="12"/>
  <c r="H11" i="12" s="1"/>
  <c r="H14" i="12" s="1"/>
  <c r="E8" i="9"/>
  <c r="G14" i="12"/>
  <c r="F14" i="12"/>
  <c r="H26" i="9"/>
  <c r="G8" i="9"/>
  <c r="F8" i="9"/>
  <c r="E26" i="9"/>
  <c r="I26" i="9"/>
  <c r="F10" i="3"/>
  <c r="G10" i="3"/>
  <c r="H10" i="3"/>
  <c r="I10" i="3"/>
  <c r="J14" i="12" l="1"/>
  <c r="I112" i="8"/>
  <c r="I111" i="8" s="1"/>
  <c r="H112" i="8"/>
  <c r="G112" i="8"/>
  <c r="G111" i="8" s="1"/>
  <c r="F112" i="8"/>
  <c r="F111" i="8" s="1"/>
  <c r="E112" i="8"/>
  <c r="E111" i="8" s="1"/>
  <c r="H111" i="8"/>
  <c r="F117" i="8"/>
  <c r="F116" i="8" s="1"/>
  <c r="G117" i="8"/>
  <c r="G116" i="8" s="1"/>
  <c r="H117" i="8"/>
  <c r="H116" i="8" s="1"/>
  <c r="I117" i="8"/>
  <c r="I116" i="8" s="1"/>
  <c r="F120" i="8"/>
  <c r="F119" i="8" s="1"/>
  <c r="G120" i="8"/>
  <c r="G119" i="8" s="1"/>
  <c r="H120" i="8"/>
  <c r="H119" i="8" s="1"/>
  <c r="I120" i="8"/>
  <c r="I119" i="8" s="1"/>
  <c r="G72" i="8"/>
  <c r="H72" i="8"/>
  <c r="I72" i="8"/>
  <c r="F72" i="8"/>
  <c r="F59" i="8"/>
  <c r="G59" i="8"/>
  <c r="H59" i="8"/>
  <c r="I59" i="8"/>
  <c r="E59" i="8"/>
  <c r="F43" i="8"/>
  <c r="F42" i="8" s="1"/>
  <c r="G43" i="8"/>
  <c r="G42" i="8" s="1"/>
  <c r="H43" i="8"/>
  <c r="H42" i="8" s="1"/>
  <c r="I43" i="8"/>
  <c r="I42" i="8" s="1"/>
  <c r="E43" i="8"/>
  <c r="I97" i="8"/>
  <c r="F101" i="8"/>
  <c r="F100" i="8" s="1"/>
  <c r="G101" i="8"/>
  <c r="G100" i="8" s="1"/>
  <c r="H101" i="8"/>
  <c r="H100" i="8" s="1"/>
  <c r="I101" i="8"/>
  <c r="I100" i="8" s="1"/>
  <c r="E101" i="8"/>
  <c r="E100" i="8" s="1"/>
  <c r="I98" i="8"/>
  <c r="H98" i="8"/>
  <c r="H97" i="8" s="1"/>
  <c r="H96" i="8" s="1"/>
  <c r="G98" i="8"/>
  <c r="G97" i="8" s="1"/>
  <c r="G96" i="8" s="1"/>
  <c r="F98" i="8"/>
  <c r="F97" i="8" s="1"/>
  <c r="F96" i="8" s="1"/>
  <c r="E98" i="8"/>
  <c r="E97" i="8" s="1"/>
  <c r="F85" i="8"/>
  <c r="G85" i="8"/>
  <c r="H85" i="8"/>
  <c r="I85" i="8"/>
  <c r="E85" i="8"/>
  <c r="G80" i="8"/>
  <c r="H80" i="8"/>
  <c r="I80" i="8"/>
  <c r="F80" i="8"/>
  <c r="I94" i="8"/>
  <c r="I93" i="8" s="1"/>
  <c r="H94" i="8"/>
  <c r="H93" i="8" s="1"/>
  <c r="G94" i="8"/>
  <c r="G93" i="8" s="1"/>
  <c r="F94" i="8"/>
  <c r="F93" i="8" s="1"/>
  <c r="E94" i="8"/>
  <c r="E93" i="8" s="1"/>
  <c r="I91" i="8"/>
  <c r="I90" i="8" s="1"/>
  <c r="H91" i="8"/>
  <c r="H90" i="8" s="1"/>
  <c r="G91" i="8"/>
  <c r="G90" i="8" s="1"/>
  <c r="F91" i="8"/>
  <c r="F90" i="8" s="1"/>
  <c r="E91" i="8"/>
  <c r="E90" i="8" s="1"/>
  <c r="F52" i="8"/>
  <c r="F51" i="8" s="1"/>
  <c r="G52" i="8"/>
  <c r="G51" i="8" s="1"/>
  <c r="H52" i="8"/>
  <c r="H51" i="8" s="1"/>
  <c r="I52" i="8"/>
  <c r="I51" i="8" s="1"/>
  <c r="E52" i="8"/>
  <c r="E51" i="8" s="1"/>
  <c r="F56" i="8"/>
  <c r="F55" i="8" s="1"/>
  <c r="G56" i="8"/>
  <c r="G55" i="8" s="1"/>
  <c r="H56" i="8"/>
  <c r="H55" i="8" s="1"/>
  <c r="I56" i="8"/>
  <c r="I55" i="8" s="1"/>
  <c r="E56" i="8"/>
  <c r="E55" i="8" s="1"/>
  <c r="I49" i="8"/>
  <c r="H49" i="8"/>
  <c r="G49" i="8"/>
  <c r="F49" i="8"/>
  <c r="E49" i="8"/>
  <c r="I47" i="8"/>
  <c r="H47" i="8"/>
  <c r="G47" i="8"/>
  <c r="G46" i="8" s="1"/>
  <c r="F47" i="8"/>
  <c r="E47" i="8"/>
  <c r="E42" i="8"/>
  <c r="F35" i="8"/>
  <c r="F34" i="8" s="1"/>
  <c r="H34" i="8"/>
  <c r="G34" i="8"/>
  <c r="I34" i="8"/>
  <c r="E34" i="8"/>
  <c r="I31" i="8"/>
  <c r="I30" i="8" s="1"/>
  <c r="H31" i="8"/>
  <c r="H30" i="8" s="1"/>
  <c r="G31" i="8"/>
  <c r="G30" i="8" s="1"/>
  <c r="F31" i="8"/>
  <c r="F30" i="8" s="1"/>
  <c r="E31" i="8"/>
  <c r="E30" i="8" s="1"/>
  <c r="I27" i="8"/>
  <c r="I26" i="8" s="1"/>
  <c r="H27" i="8"/>
  <c r="H26" i="8" s="1"/>
  <c r="G27" i="8"/>
  <c r="G26" i="8" s="1"/>
  <c r="F27" i="8"/>
  <c r="F26" i="8" s="1"/>
  <c r="E27" i="8"/>
  <c r="E26" i="8" s="1"/>
  <c r="I23" i="8"/>
  <c r="I22" i="8" s="1"/>
  <c r="H23" i="8"/>
  <c r="H22" i="8" s="1"/>
  <c r="G23" i="8"/>
  <c r="G22" i="8" s="1"/>
  <c r="F23" i="8"/>
  <c r="F22" i="8" s="1"/>
  <c r="E23" i="8"/>
  <c r="E22" i="8" s="1"/>
  <c r="F17" i="8"/>
  <c r="G17" i="8"/>
  <c r="H17" i="8"/>
  <c r="I17" i="8"/>
  <c r="E17" i="8"/>
  <c r="E16" i="8" s="1"/>
  <c r="G20" i="8"/>
  <c r="H20" i="8"/>
  <c r="I20" i="8"/>
  <c r="F20" i="8"/>
  <c r="F13" i="8"/>
  <c r="F12" i="8" s="1"/>
  <c r="G13" i="8"/>
  <c r="G12" i="8" s="1"/>
  <c r="H13" i="8"/>
  <c r="H12" i="8" s="1"/>
  <c r="I13" i="8"/>
  <c r="I12" i="8" s="1"/>
  <c r="E13" i="8"/>
  <c r="E12" i="8" s="1"/>
  <c r="I109" i="8"/>
  <c r="I108" i="8" s="1"/>
  <c r="I107" i="8" s="1"/>
  <c r="H109" i="8"/>
  <c r="H108" i="8" s="1"/>
  <c r="H107" i="8" s="1"/>
  <c r="G109" i="8"/>
  <c r="G108" i="8" s="1"/>
  <c r="F109" i="8"/>
  <c r="F108" i="8" s="1"/>
  <c r="F107" i="8" s="1"/>
  <c r="E109" i="8"/>
  <c r="E108" i="8" s="1"/>
  <c r="E107" i="8" s="1"/>
  <c r="I105" i="8"/>
  <c r="I104" i="8" s="1"/>
  <c r="I103" i="8" s="1"/>
  <c r="H105" i="8"/>
  <c r="H104" i="8" s="1"/>
  <c r="H103" i="8" s="1"/>
  <c r="G105" i="8"/>
  <c r="G104" i="8" s="1"/>
  <c r="G103" i="8" s="1"/>
  <c r="F105" i="8"/>
  <c r="F104" i="8" s="1"/>
  <c r="F103" i="8" s="1"/>
  <c r="E105" i="8"/>
  <c r="E104" i="8" s="1"/>
  <c r="E103" i="8" s="1"/>
  <c r="E81" i="8"/>
  <c r="I76" i="8"/>
  <c r="I75" i="8" s="1"/>
  <c r="I74" i="8" s="1"/>
  <c r="H76" i="8"/>
  <c r="H75" i="8" s="1"/>
  <c r="H74" i="8" s="1"/>
  <c r="G76" i="8"/>
  <c r="G75" i="8" s="1"/>
  <c r="G74" i="8" s="1"/>
  <c r="G71" i="8" s="1"/>
  <c r="F76" i="8"/>
  <c r="F75" i="8" s="1"/>
  <c r="F74" i="8" s="1"/>
  <c r="E76" i="8"/>
  <c r="E75" i="8" s="1"/>
  <c r="E74" i="8" s="1"/>
  <c r="I68" i="8"/>
  <c r="I67" i="8" s="1"/>
  <c r="H68" i="8"/>
  <c r="H67" i="8" s="1"/>
  <c r="G68" i="8"/>
  <c r="G67" i="8" s="1"/>
  <c r="F68" i="8"/>
  <c r="F67" i="8" s="1"/>
  <c r="E68" i="8"/>
  <c r="E67" i="8" s="1"/>
  <c r="E66" i="8" s="1"/>
  <c r="I63" i="8"/>
  <c r="I62" i="8" s="1"/>
  <c r="I61" i="8" s="1"/>
  <c r="H63" i="8"/>
  <c r="H62" i="8" s="1"/>
  <c r="H61" i="8" s="1"/>
  <c r="G63" i="8"/>
  <c r="G62" i="8" s="1"/>
  <c r="G61" i="8" s="1"/>
  <c r="F63" i="8"/>
  <c r="F62" i="8" s="1"/>
  <c r="F61" i="8" s="1"/>
  <c r="E63" i="8"/>
  <c r="E62" i="8" s="1"/>
  <c r="E61" i="8" s="1"/>
  <c r="E58" i="8" s="1"/>
  <c r="E54" i="8" s="1"/>
  <c r="I39" i="8"/>
  <c r="I38" i="8" s="1"/>
  <c r="H39" i="8"/>
  <c r="H38" i="8" s="1"/>
  <c r="G39" i="8"/>
  <c r="G38" i="8" s="1"/>
  <c r="F39" i="8"/>
  <c r="F38" i="8" s="1"/>
  <c r="E39" i="8"/>
  <c r="E38" i="8" s="1"/>
  <c r="I8" i="8"/>
  <c r="H8" i="8"/>
  <c r="G8" i="8"/>
  <c r="F8" i="8"/>
  <c r="E8" i="8"/>
  <c r="E34" i="3"/>
  <c r="E29" i="3"/>
  <c r="E28" i="3" s="1"/>
  <c r="F50" i="3"/>
  <c r="G50" i="3"/>
  <c r="H50" i="3"/>
  <c r="I50" i="3"/>
  <c r="F51" i="3"/>
  <c r="G51" i="3"/>
  <c r="H51" i="3"/>
  <c r="I51" i="3"/>
  <c r="E50" i="3"/>
  <c r="E51" i="3"/>
  <c r="F48" i="3"/>
  <c r="G48" i="3"/>
  <c r="H48" i="3"/>
  <c r="I48" i="3"/>
  <c r="E48" i="3"/>
  <c r="F45" i="3"/>
  <c r="G45" i="3"/>
  <c r="H45" i="3"/>
  <c r="I45" i="3"/>
  <c r="E45" i="3"/>
  <c r="F42" i="3"/>
  <c r="G42" i="3"/>
  <c r="H42" i="3"/>
  <c r="I42" i="3"/>
  <c r="E42" i="3"/>
  <c r="I34" i="3"/>
  <c r="H34" i="3"/>
  <c r="G34" i="3"/>
  <c r="F34" i="3"/>
  <c r="I29" i="3"/>
  <c r="I28" i="3" s="1"/>
  <c r="H29" i="3"/>
  <c r="H28" i="3" s="1"/>
  <c r="G29" i="3"/>
  <c r="G28" i="3" s="1"/>
  <c r="F29" i="3"/>
  <c r="F28" i="3" s="1"/>
  <c r="F11" i="3"/>
  <c r="F21" i="3"/>
  <c r="G21" i="3"/>
  <c r="H21" i="3"/>
  <c r="I21" i="3"/>
  <c r="E21" i="3"/>
  <c r="F18" i="3"/>
  <c r="G18" i="3"/>
  <c r="H18" i="3"/>
  <c r="I18" i="3"/>
  <c r="E18" i="3"/>
  <c r="I26" i="3" l="1"/>
  <c r="H26" i="3"/>
  <c r="G26" i="3"/>
  <c r="F26" i="3"/>
  <c r="E26" i="3"/>
  <c r="G107" i="8"/>
  <c r="I58" i="8"/>
  <c r="E7" i="8"/>
  <c r="I71" i="8"/>
  <c r="I66" i="8" s="1"/>
  <c r="H58" i="8"/>
  <c r="I115" i="8"/>
  <c r="H115" i="8"/>
  <c r="G115" i="8"/>
  <c r="F115" i="8"/>
  <c r="H71" i="8"/>
  <c r="H66" i="8" s="1"/>
  <c r="F71" i="8"/>
  <c r="F58" i="8"/>
  <c r="F54" i="8" s="1"/>
  <c r="G58" i="8"/>
  <c r="G54" i="8" s="1"/>
  <c r="F66" i="8"/>
  <c r="E96" i="8"/>
  <c r="G79" i="8"/>
  <c r="G66" i="8"/>
  <c r="I96" i="8"/>
  <c r="F79" i="8"/>
  <c r="H79" i="8"/>
  <c r="I79" i="8"/>
  <c r="E79" i="8"/>
  <c r="E79" i="11" s="1"/>
  <c r="E46" i="8"/>
  <c r="E45" i="8" s="1"/>
  <c r="I46" i="8"/>
  <c r="I45" i="8" s="1"/>
  <c r="H54" i="8"/>
  <c r="H37" i="8"/>
  <c r="F46" i="8"/>
  <c r="F45" i="8" s="1"/>
  <c r="I54" i="8"/>
  <c r="H46" i="8"/>
  <c r="H45" i="8" s="1"/>
  <c r="G45" i="8"/>
  <c r="G37" i="8"/>
  <c r="I16" i="8"/>
  <c r="I7" i="8" s="1"/>
  <c r="E37" i="8"/>
  <c r="I37" i="8"/>
  <c r="H16" i="8"/>
  <c r="H7" i="8" s="1"/>
  <c r="F37" i="8"/>
  <c r="F16" i="8"/>
  <c r="F7" i="8" s="1"/>
  <c r="G16" i="8"/>
  <c r="G7" i="8" s="1"/>
  <c r="F8" i="3"/>
  <c r="E6" i="8" l="1"/>
  <c r="E6" i="11" s="1"/>
  <c r="H6" i="8"/>
  <c r="F6" i="8"/>
  <c r="G6" i="8"/>
  <c r="I6" i="8"/>
  <c r="I11" i="3"/>
  <c r="I8" i="3" s="1"/>
  <c r="H11" i="3"/>
  <c r="H8" i="3" s="1"/>
  <c r="G11" i="3"/>
  <c r="G8" i="3" s="1"/>
  <c r="E11" i="3"/>
  <c r="E10" i="3" l="1"/>
  <c r="E8" i="3" l="1"/>
</calcChain>
</file>

<file path=xl/sharedStrings.xml><?xml version="1.0" encoding="utf-8"?>
<sst xmlns="http://schemas.openxmlformats.org/spreadsheetml/2006/main" count="611" uniqueCount="133">
  <si>
    <t>PRIHODI UKUPNO</t>
  </si>
  <si>
    <t>PRIHODI POSLOVANJA</t>
  </si>
  <si>
    <t>PRIHODI OD PRODAJE NEFINANCIJSKE IMOVINE</t>
  </si>
  <si>
    <t>RASHODI UKUPNO</t>
  </si>
  <si>
    <t>RASHODI  POSLOVANJA</t>
  </si>
  <si>
    <t>RASHODI ZA NABAVU NEFINANCIJSKE IMOVINE</t>
  </si>
  <si>
    <t>RAZLIKA - VIŠAK / MANJAK</t>
  </si>
  <si>
    <t>VIŠAK / MANJAK IZ PRETHODNE(IH) GODINE KOJI ĆE SE RASPOREDITI / POKRITI</t>
  </si>
  <si>
    <t>PRIMICI OD FINANCIJSKE IMOVINE I ZADUŽIVANJA</t>
  </si>
  <si>
    <t>IZDACI ZA FINANCIJSKU IMOVINU I OTPLATE ZAJMOVA</t>
  </si>
  <si>
    <t>NETO FINANCIRANJE</t>
  </si>
  <si>
    <t>VIŠAK / MANJAK + NETO FINANCIRANJE</t>
  </si>
  <si>
    <t>Izvršenje 2021.</t>
  </si>
  <si>
    <t>Plan 2022.</t>
  </si>
  <si>
    <t>Naziv prihoda</t>
  </si>
  <si>
    <t xml:space="preserve">A. RAČUN PRIHODA I RASHODA </t>
  </si>
  <si>
    <t>Razred</t>
  </si>
  <si>
    <t>Skupina</t>
  </si>
  <si>
    <t>Izvor</t>
  </si>
  <si>
    <t>Prihodi poslovanja</t>
  </si>
  <si>
    <t>Opći prihodi i primici</t>
  </si>
  <si>
    <t>RASHODI POSLOVANJA</t>
  </si>
  <si>
    <t>Naziv rashoda</t>
  </si>
  <si>
    <t>Rashodi poslovanja</t>
  </si>
  <si>
    <t>Rashodi za zaposlene</t>
  </si>
  <si>
    <t>Rashodi za nabavu nefinancijske imovine</t>
  </si>
  <si>
    <t>RASHODI PREMA FUNKCIJSKOJ KLASIFIKACIJI</t>
  </si>
  <si>
    <t>BROJČANA OZNAKA I NAZIV</t>
  </si>
  <si>
    <t>UKUPNI RASHODI</t>
  </si>
  <si>
    <t>B. RAČUN FINANCIRANJA</t>
  </si>
  <si>
    <t>Primici od financijske imovine i zaduživanja</t>
  </si>
  <si>
    <t>Izdaci za financijsku imovinu i otplate zajmova</t>
  </si>
  <si>
    <t>II. POSEBNI DIO</t>
  </si>
  <si>
    <t>I. OPĆI DIO</t>
  </si>
  <si>
    <t>Šifra</t>
  </si>
  <si>
    <t xml:space="preserve">Naziv </t>
  </si>
  <si>
    <t>Materijalni rashodi</t>
  </si>
  <si>
    <t>Primici od zaduživanja</t>
  </si>
  <si>
    <t>Namjenski primici od zaduživanja</t>
  </si>
  <si>
    <t>Izdaci za otplatu glavnice primljenih kredita i zajmova</t>
  </si>
  <si>
    <t>Vlastiti prihodi</t>
  </si>
  <si>
    <t>A) SAŽETAK RAČUNA PRIHODA I RASHODA</t>
  </si>
  <si>
    <t>B) SAŽETAK RAČUNA FINANCIRANJA</t>
  </si>
  <si>
    <t>Izvršenje 2021.**</t>
  </si>
  <si>
    <t>Plan 2022.**</t>
  </si>
  <si>
    <t>UKUPAN DONOS VIŠKA / MANJKA IZ PRETHODNE(IH) GODINE***</t>
  </si>
  <si>
    <t>** Napomena: Iznosi u stupcima Izvršenje 2021. i Plan 2022. preračunavaju se iz kuna u eure prema fiksnom tečaju konverzije (1 EUR=7,53450 kuna) i po pravilima za preračunavanje i zaokruživanje.</t>
  </si>
  <si>
    <t>*** Napomena: Redak UKUPAN DONOS VIŠKA/MANJKA IZ PRETHODNE(IH) GODINA služi kao informacija i ne uzima se u obzir kod uravnoteženja proračuna, već se proračun uravnotežuje retkom VIŠAK/MANJAK IZ PRETHODNE(IH) GODINE KOJI ĆE SE POKRITI/RASPOREDITI.</t>
  </si>
  <si>
    <t>Plan za 2023.</t>
  </si>
  <si>
    <t>Projekcija 
za 2024.</t>
  </si>
  <si>
    <t>Projekcija 
za 2025.</t>
  </si>
  <si>
    <t>Pomoći iz inozemstva i od subjekata unutar općeg proračuna</t>
  </si>
  <si>
    <t>Prihodi iz nadležnog proračuna i od HZZO-a temeljem ugovornih obveza</t>
  </si>
  <si>
    <t>Ostale pomoći</t>
  </si>
  <si>
    <t>Ostali prihodi za posebne namjene</t>
  </si>
  <si>
    <t>FINANCIJSKI PLAN PRORAČUNSKOG KORISNIKA JEDINICE LOKALNE I PODRUČNE (REGIONALNE) SAMOUPRAVE 
ZA 2023. I PROJEKCIJA ZA 2024. I 2025. GODINU</t>
  </si>
  <si>
    <t>Rashodi za nabavu proizvedene dugotrajne imovine</t>
  </si>
  <si>
    <t>C) PRENESENI VIŠAK ILI PRENESENI MANJAK I VIŠEGODIŠNJI PLAN URAVNOTEŽENJA</t>
  </si>
  <si>
    <r>
      <t xml:space="preserve">* Napomena: U Uputi o procesu prilagodbe poslovnih procesa subjekata opće države za poslovanje u euru iz lipnja 2022. dana je preporuka da u Općem dijelu financijskog plana sažetak Računa prihoda i rashoda i Računa financiranja bude iskazan dvojno, odnosno </t>
    </r>
    <r>
      <rPr>
        <b/>
        <i/>
        <u/>
        <sz val="9"/>
        <color indexed="8"/>
        <rFont val="Arial"/>
        <family val="2"/>
        <charset val="238"/>
      </rPr>
      <t>u kunama i u eurima</t>
    </r>
    <r>
      <rPr>
        <b/>
        <i/>
        <sz val="9"/>
        <color indexed="8"/>
        <rFont val="Arial"/>
        <family val="2"/>
        <charset val="238"/>
      </rPr>
      <t>.</t>
    </r>
  </si>
  <si>
    <t>Naziv</t>
  </si>
  <si>
    <t>09 Obrazovanje</t>
  </si>
  <si>
    <t>091 Predškolsko i osnovno obrazovanje</t>
  </si>
  <si>
    <t>PROGRAM A023109</t>
  </si>
  <si>
    <t>Aktivnost A023109A310901</t>
  </si>
  <si>
    <t>Izvor financiranja 1.1</t>
  </si>
  <si>
    <t>Djelatnost ustanova osnovnog školstva</t>
  </si>
  <si>
    <t>Redovna djelatnost proračunskih korisnika</t>
  </si>
  <si>
    <t>Aktivnost A023109A310902</t>
  </si>
  <si>
    <t>Produženi boravak</t>
  </si>
  <si>
    <t>Aktivnost A023109A310904</t>
  </si>
  <si>
    <t>Sufinanciranje prehrane</t>
  </si>
  <si>
    <t>Aktivnost A023109A310905</t>
  </si>
  <si>
    <t>Izvannastavne i ostale aktivnosti</t>
  </si>
  <si>
    <t>Aktivnost A023109A310906</t>
  </si>
  <si>
    <t>Škola u prirodi</t>
  </si>
  <si>
    <t>Aktivnost A023109A310908</t>
  </si>
  <si>
    <t>Pomoćnici u nastavi</t>
  </si>
  <si>
    <t>Aktivnost A023109K310901</t>
  </si>
  <si>
    <t>Aktivnost A023109A310903</t>
  </si>
  <si>
    <t>Sufinanciranje projekata prijavljenih na natječaje EU fondova ili partnerstva za EU fondove</t>
  </si>
  <si>
    <t>Pomoćnici u nastavi, stručni komunikacijski posrednici kao potpora inkl.obrazovanju, faza V</t>
  </si>
  <si>
    <t>Aktivnost A023109T310903</t>
  </si>
  <si>
    <t>Aktivnost A023109T310904</t>
  </si>
  <si>
    <t>Aktivnost A023109T310905</t>
  </si>
  <si>
    <t>Izvor financiranja 1.2</t>
  </si>
  <si>
    <t>Opći prihodi i primici-decentralizirana sredstva</t>
  </si>
  <si>
    <t>Financijski rashodi</t>
  </si>
  <si>
    <t>Ostali rashodi</t>
  </si>
  <si>
    <t>Izvor financiranja 3.1</t>
  </si>
  <si>
    <t>Vlastita sredstva</t>
  </si>
  <si>
    <t>Izvor financiranja 4.3</t>
  </si>
  <si>
    <t>Izvor financiranja 5.2</t>
  </si>
  <si>
    <t>Pomoć iz drugih proračuna</t>
  </si>
  <si>
    <t>Naknada građanima i kučanstvima na temelju osiguranja i drugo</t>
  </si>
  <si>
    <t>Nabava drugih obrazovnih materijala</t>
  </si>
  <si>
    <t>Aktivnost A023109T310902</t>
  </si>
  <si>
    <t>Školska shema voće, povrće i mliječni proizvodi</t>
  </si>
  <si>
    <t>Izvor financiranja 5.6</t>
  </si>
  <si>
    <t>Izvor financiranja 6.1</t>
  </si>
  <si>
    <t>Donacije</t>
  </si>
  <si>
    <t>Pomoći temeljem prijenosa iz EU sredstava,</t>
  </si>
  <si>
    <t>Prihodi od imovine</t>
  </si>
  <si>
    <t>Prihodi od upravnih i administrativnih pristojbi, pristojbi po posebnim propisima i naknada</t>
  </si>
  <si>
    <t>Prihodi od prodaje proizvoda i robe te pruženih usluga, prihodi od donacija</t>
  </si>
  <si>
    <t>Pomoći iz drugih proračuna</t>
  </si>
  <si>
    <t>Pomoći temeljem prijenosa EU sredstava</t>
  </si>
  <si>
    <t>Naknade građanima i kućanstvima na temelju osiguranja i druge naknade</t>
  </si>
  <si>
    <t>Rashodi za nabavu proizvedene nefinancijske imovine</t>
  </si>
  <si>
    <t>Opći prihodi i primici - decedntralizirana sredstva</t>
  </si>
  <si>
    <t>Ostali rashodi za posebne namjene</t>
  </si>
  <si>
    <t>fiksni tečaj konverzije</t>
  </si>
  <si>
    <t>Pomoćnici u nastavi, stručni komunikacijski posrednici kao potpora inkl.obrazovanju, faza lV</t>
  </si>
  <si>
    <t>Pomoć temeljem prijenosa EU sredstava</t>
  </si>
  <si>
    <t>Održavanje i opremanje osnovnih škola</t>
  </si>
  <si>
    <t>EUR/KN</t>
  </si>
  <si>
    <t>1.233.932/9.297.058</t>
  </si>
  <si>
    <t>1.237.005/9.320.213</t>
  </si>
  <si>
    <t>1.206.526/9.090.570</t>
  </si>
  <si>
    <t>30.479/229.643</t>
  </si>
  <si>
    <t>1.366.833/10.298.400</t>
  </si>
  <si>
    <t>24.832/187.100</t>
  </si>
  <si>
    <t>36.380/274.105</t>
  </si>
  <si>
    <t>35.980/271.091</t>
  </si>
  <si>
    <t>36.060/271.694</t>
  </si>
  <si>
    <t>1.481.530/11.162.588</t>
  </si>
  <si>
    <t>1.517.910/11436.693</t>
  </si>
  <si>
    <t>1.607.640/12.112.764</t>
  </si>
  <si>
    <t>1.735.340/13.074.919</t>
  </si>
  <si>
    <t>*-3.073/23.154</t>
  </si>
  <si>
    <t>1.571.660/11.841.672</t>
  </si>
  <si>
    <t>1.342.000/10.111.300</t>
  </si>
  <si>
    <t>1.517.910/11.436.693</t>
  </si>
  <si>
    <t>1.699.280/12.803.225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</si>
</sst>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9"/>
      <color indexed="8"/>
      <name val="Arial"/>
      <family val="2"/>
      <charset val="238"/>
    </font>
    <font>
      <b/>
      <i/>
      <u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i/>
      <sz val="10"/>
      <color indexed="8"/>
      <name val="Arial"/>
      <family val="2"/>
      <charset val="238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b/>
      <sz val="10"/>
      <color indexed="8"/>
      <name val="Arial"/>
      <family val="2"/>
    </font>
    <font>
      <b/>
      <i/>
      <sz val="10"/>
      <color indexed="8"/>
      <name val="Arial"/>
      <family val="2"/>
    </font>
    <font>
      <b/>
      <i/>
      <sz val="10"/>
      <color indexed="8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0" fillId="0" borderId="0"/>
  </cellStyleXfs>
  <cellXfs count="122">
    <xf numFmtId="0" fontId="0" fillId="0" borderId="0" xfId="0"/>
    <xf numFmtId="0" fontId="2" fillId="0" borderId="0" xfId="0" applyNumberFormat="1" applyFont="1" applyFill="1" applyBorder="1" applyAlignment="1" applyProtection="1">
      <alignment horizontal="left" wrapText="1"/>
    </xf>
    <xf numFmtId="0" fontId="4" fillId="0" borderId="0" xfId="0" applyNumberFormat="1" applyFont="1" applyFill="1" applyBorder="1" applyAlignment="1" applyProtection="1">
      <alignment wrapText="1"/>
    </xf>
    <xf numFmtId="0" fontId="3" fillId="0" borderId="0" xfId="0" applyNumberFormat="1" applyFont="1" applyFill="1" applyBorder="1" applyAlignment="1" applyProtection="1"/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3" fontId="3" fillId="2" borderId="4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 applyProtection="1">
      <alignment horizontal="right" wrapText="1"/>
    </xf>
    <xf numFmtId="0" fontId="11" fillId="2" borderId="3" xfId="0" applyNumberFormat="1" applyFont="1" applyFill="1" applyBorder="1" applyAlignment="1" applyProtection="1">
      <alignment horizontal="left" vertical="center" wrapText="1"/>
    </xf>
    <xf numFmtId="0" fontId="9" fillId="2" borderId="3" xfId="0" quotePrefix="1" applyFont="1" applyFill="1" applyBorder="1" applyAlignment="1">
      <alignment horizontal="left" vertical="center"/>
    </xf>
    <xf numFmtId="0" fontId="10" fillId="2" borderId="3" xfId="0" quotePrefix="1" applyFont="1" applyFill="1" applyBorder="1" applyAlignment="1">
      <alignment horizontal="left" vertical="center"/>
    </xf>
    <xf numFmtId="0" fontId="11" fillId="2" borderId="3" xfId="0" applyFont="1" applyFill="1" applyBorder="1" applyAlignment="1">
      <alignment horizontal="left" vertical="center"/>
    </xf>
    <xf numFmtId="0" fontId="11" fillId="2" borderId="3" xfId="0" applyNumberFormat="1" applyFont="1" applyFill="1" applyBorder="1" applyAlignment="1" applyProtection="1">
      <alignment horizontal="left" vertical="center"/>
    </xf>
    <xf numFmtId="0" fontId="9" fillId="2" borderId="3" xfId="0" applyNumberFormat="1" applyFont="1" applyFill="1" applyBorder="1" applyAlignment="1" applyProtection="1">
      <alignment horizontal="left" vertical="center" wrapText="1"/>
    </xf>
    <xf numFmtId="0" fontId="10" fillId="2" borderId="3" xfId="0" quotePrefix="1" applyFont="1" applyFill="1" applyBorder="1" applyAlignment="1">
      <alignment horizontal="left" vertical="center" wrapText="1"/>
    </xf>
    <xf numFmtId="0" fontId="7" fillId="0" borderId="0" xfId="0" quotePrefix="1" applyNumberFormat="1" applyFont="1" applyFill="1" applyBorder="1" applyAlignment="1" applyProtection="1">
      <alignment horizontal="left" wrapText="1"/>
    </xf>
    <xf numFmtId="0" fontId="8" fillId="0" borderId="0" xfId="0" applyNumberFormat="1" applyFont="1" applyFill="1" applyBorder="1" applyAlignment="1" applyProtection="1">
      <alignment wrapText="1"/>
    </xf>
    <xf numFmtId="3" fontId="5" fillId="0" borderId="0" xfId="0" applyNumberFormat="1" applyFont="1" applyBorder="1" applyAlignment="1">
      <alignment horizontal="right"/>
    </xf>
    <xf numFmtId="0" fontId="6" fillId="4" borderId="4" xfId="0" applyNumberFormat="1" applyFont="1" applyFill="1" applyBorder="1" applyAlignment="1" applyProtection="1">
      <alignment horizontal="center" vertical="center" wrapText="1"/>
    </xf>
    <xf numFmtId="0" fontId="6" fillId="4" borderId="3" xfId="0" applyNumberFormat="1" applyFont="1" applyFill="1" applyBorder="1" applyAlignment="1" applyProtection="1">
      <alignment horizontal="center" vertical="center" wrapText="1"/>
    </xf>
    <xf numFmtId="0" fontId="2" fillId="0" borderId="0" xfId="0" quotePrefix="1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11" fillId="2" borderId="3" xfId="0" applyNumberFormat="1" applyFont="1" applyFill="1" applyBorder="1" applyAlignment="1" applyProtection="1">
      <alignment vertical="center" wrapText="1"/>
    </xf>
    <xf numFmtId="0" fontId="9" fillId="2" borderId="3" xfId="0" applyNumberFormat="1" applyFont="1" applyFill="1" applyBorder="1" applyAlignment="1" applyProtection="1">
      <alignment vertical="center" wrapText="1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NumberFormat="1" applyFont="1" applyFill="1" applyBorder="1" applyAlignment="1" applyProtection="1">
      <alignment horizontal="left"/>
    </xf>
    <xf numFmtId="3" fontId="6" fillId="3" borderId="3" xfId="0" applyNumberFormat="1" applyFont="1" applyFill="1" applyBorder="1" applyAlignment="1">
      <alignment horizontal="right"/>
    </xf>
    <xf numFmtId="3" fontId="6" fillId="0" borderId="3" xfId="0" applyNumberFormat="1" applyFont="1" applyFill="1" applyBorder="1" applyAlignment="1">
      <alignment horizontal="right"/>
    </xf>
    <xf numFmtId="3" fontId="6" fillId="0" borderId="3" xfId="0" applyNumberFormat="1" applyFont="1" applyBorder="1" applyAlignment="1">
      <alignment horizontal="right"/>
    </xf>
    <xf numFmtId="3" fontId="6" fillId="3" borderId="3" xfId="0" applyNumberFormat="1" applyFont="1" applyFill="1" applyBorder="1" applyAlignment="1" applyProtection="1">
      <alignment horizontal="right" wrapText="1"/>
    </xf>
    <xf numFmtId="3" fontId="6" fillId="4" borderId="1" xfId="0" quotePrefix="1" applyNumberFormat="1" applyFont="1" applyFill="1" applyBorder="1" applyAlignment="1">
      <alignment horizontal="right"/>
    </xf>
    <xf numFmtId="3" fontId="6" fillId="4" borderId="3" xfId="0" applyNumberFormat="1" applyFont="1" applyFill="1" applyBorder="1" applyAlignment="1" applyProtection="1">
      <alignment horizontal="right" wrapText="1"/>
    </xf>
    <xf numFmtId="3" fontId="6" fillId="3" borderId="1" xfId="0" quotePrefix="1" applyNumberFormat="1" applyFont="1" applyFill="1" applyBorder="1" applyAlignment="1">
      <alignment horizontal="right"/>
    </xf>
    <xf numFmtId="0" fontId="18" fillId="0" borderId="5" xfId="0" applyFont="1" applyBorder="1" applyAlignment="1">
      <alignment horizontal="right" vertical="center"/>
    </xf>
    <xf numFmtId="0" fontId="11" fillId="3" borderId="1" xfId="0" applyFont="1" applyFill="1" applyBorder="1" applyAlignment="1">
      <alignment horizontal="left" vertical="center"/>
    </xf>
    <xf numFmtId="0" fontId="9" fillId="3" borderId="2" xfId="0" applyNumberFormat="1" applyFont="1" applyFill="1" applyBorder="1" applyAlignment="1" applyProtection="1">
      <alignment vertical="center"/>
    </xf>
    <xf numFmtId="3" fontId="2" fillId="0" borderId="0" xfId="0" applyNumberFormat="1" applyFont="1" applyFill="1" applyBorder="1" applyAlignment="1" applyProtection="1">
      <alignment horizontal="center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 indent="1"/>
    </xf>
    <xf numFmtId="0" fontId="3" fillId="2" borderId="2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 inden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21" fillId="2" borderId="3" xfId="0" quotePrefix="1" applyFont="1" applyFill="1" applyBorder="1" applyAlignment="1">
      <alignment horizontal="left" vertical="center" wrapText="1"/>
    </xf>
    <xf numFmtId="0" fontId="22" fillId="2" borderId="3" xfId="0" quotePrefix="1" applyFont="1" applyFill="1" applyBorder="1" applyAlignment="1">
      <alignment horizontal="left" vertical="center"/>
    </xf>
    <xf numFmtId="0" fontId="23" fillId="2" borderId="3" xfId="0" quotePrefix="1" applyFont="1" applyFill="1" applyBorder="1" applyAlignment="1">
      <alignment horizontal="left" vertical="center"/>
    </xf>
    <xf numFmtId="0" fontId="23" fillId="2" borderId="3" xfId="0" quotePrefix="1" applyFont="1" applyFill="1" applyBorder="1" applyAlignment="1">
      <alignment horizontal="left" vertical="center" wrapText="1"/>
    </xf>
    <xf numFmtId="3" fontId="24" fillId="2" borderId="4" xfId="0" applyNumberFormat="1" applyFont="1" applyFill="1" applyBorder="1" applyAlignment="1">
      <alignment horizontal="right"/>
    </xf>
    <xf numFmtId="3" fontId="24" fillId="2" borderId="3" xfId="0" applyNumberFormat="1" applyFont="1" applyFill="1" applyBorder="1" applyAlignment="1">
      <alignment horizontal="right"/>
    </xf>
    <xf numFmtId="0" fontId="22" fillId="2" borderId="3" xfId="0" applyNumberFormat="1" applyFont="1" applyFill="1" applyBorder="1" applyAlignment="1" applyProtection="1">
      <alignment horizontal="left" vertical="center" wrapText="1"/>
    </xf>
    <xf numFmtId="0" fontId="25" fillId="2" borderId="4" xfId="0" applyNumberFormat="1" applyFont="1" applyFill="1" applyBorder="1" applyAlignment="1" applyProtection="1">
      <alignment horizontal="left" vertical="center" wrapText="1"/>
    </xf>
    <xf numFmtId="0" fontId="24" fillId="2" borderId="4" xfId="0" applyNumberFormat="1" applyFont="1" applyFill="1" applyBorder="1" applyAlignment="1" applyProtection="1">
      <alignment horizontal="left" vertical="center" wrapText="1"/>
    </xf>
    <xf numFmtId="3" fontId="6" fillId="2" borderId="4" xfId="0" applyNumberFormat="1" applyFont="1" applyFill="1" applyBorder="1" applyAlignment="1">
      <alignment horizontal="right"/>
    </xf>
    <xf numFmtId="0" fontId="1" fillId="0" borderId="0" xfId="0" applyFont="1"/>
    <xf numFmtId="0" fontId="26" fillId="2" borderId="4" xfId="0" applyNumberFormat="1" applyFont="1" applyFill="1" applyBorder="1" applyAlignment="1" applyProtection="1">
      <alignment horizontal="left" vertical="center" wrapText="1"/>
    </xf>
    <xf numFmtId="3" fontId="6" fillId="2" borderId="3" xfId="0" applyNumberFormat="1" applyFont="1" applyFill="1" applyBorder="1" applyAlignment="1">
      <alignment horizontal="right"/>
    </xf>
    <xf numFmtId="3" fontId="25" fillId="2" borderId="4" xfId="0" applyNumberFormat="1" applyFont="1" applyFill="1" applyBorder="1" applyAlignment="1">
      <alignment horizontal="right"/>
    </xf>
    <xf numFmtId="0" fontId="9" fillId="3" borderId="2" xfId="0" applyNumberFormat="1" applyFont="1" applyFill="1" applyBorder="1" applyAlignment="1" applyProtection="1">
      <alignment vertical="center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25" fillId="2" borderId="4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 indent="1"/>
    </xf>
    <xf numFmtId="0" fontId="3" fillId="2" borderId="2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 indent="1"/>
    </xf>
    <xf numFmtId="0" fontId="26" fillId="2" borderId="4" xfId="0" applyNumberFormat="1" applyFont="1" applyFill="1" applyBorder="1" applyAlignment="1" applyProtection="1">
      <alignment horizontal="left" vertical="center" wrapText="1"/>
    </xf>
    <xf numFmtId="0" fontId="24" fillId="2" borderId="4" xfId="0" applyNumberFormat="1" applyFont="1" applyFill="1" applyBorder="1" applyAlignment="1" applyProtection="1">
      <alignment horizontal="left" vertical="center" wrapText="1"/>
    </xf>
    <xf numFmtId="0" fontId="11" fillId="0" borderId="1" xfId="0" quotePrefix="1" applyNumberFormat="1" applyFont="1" applyFill="1" applyBorder="1" applyAlignment="1" applyProtection="1">
      <alignment horizontal="left" vertical="center" wrapText="1"/>
    </xf>
    <xf numFmtId="0" fontId="9" fillId="0" borderId="2" xfId="0" applyNumberFormat="1" applyFont="1" applyFill="1" applyBorder="1" applyAlignment="1" applyProtection="1">
      <alignment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3" fillId="0" borderId="0" xfId="0" applyFont="1" applyAlignment="1">
      <alignment wrapText="1"/>
    </xf>
    <xf numFmtId="0" fontId="12" fillId="0" borderId="0" xfId="0" applyNumberFormat="1" applyFont="1" applyFill="1" applyBorder="1" applyAlignment="1" applyProtection="1">
      <alignment vertical="center" wrapText="1"/>
    </xf>
    <xf numFmtId="0" fontId="11" fillId="3" borderId="1" xfId="0" applyNumberFormat="1" applyFont="1" applyFill="1" applyBorder="1" applyAlignment="1" applyProtection="1">
      <alignment horizontal="left" vertical="center" wrapText="1"/>
    </xf>
    <xf numFmtId="0" fontId="9" fillId="3" borderId="2" xfId="0" applyNumberFormat="1" applyFont="1" applyFill="1" applyBorder="1" applyAlignment="1" applyProtection="1">
      <alignment vertical="center" wrapText="1"/>
    </xf>
    <xf numFmtId="0" fontId="9" fillId="3" borderId="2" xfId="0" applyNumberFormat="1" applyFont="1" applyFill="1" applyBorder="1" applyAlignment="1" applyProtection="1">
      <alignment vertical="center"/>
    </xf>
    <xf numFmtId="0" fontId="11" fillId="0" borderId="1" xfId="0" applyNumberFormat="1" applyFont="1" applyFill="1" applyBorder="1" applyAlignment="1" applyProtection="1">
      <alignment horizontal="left" vertical="center" wrapText="1"/>
    </xf>
    <xf numFmtId="0" fontId="9" fillId="0" borderId="2" xfId="0" applyNumberFormat="1" applyFont="1" applyFill="1" applyBorder="1" applyAlignment="1" applyProtection="1">
      <alignment vertical="center"/>
    </xf>
    <xf numFmtId="0" fontId="11" fillId="0" borderId="1" xfId="0" quotePrefix="1" applyFont="1" applyFill="1" applyBorder="1" applyAlignment="1">
      <alignment horizontal="left" vertical="center"/>
    </xf>
    <xf numFmtId="0" fontId="11" fillId="0" borderId="2" xfId="0" applyNumberFormat="1" applyFont="1" applyFill="1" applyBorder="1" applyAlignment="1" applyProtection="1">
      <alignment horizontal="left" vertical="center" wrapText="1"/>
    </xf>
    <xf numFmtId="0" fontId="11" fillId="0" borderId="4" xfId="0" applyNumberFormat="1" applyFont="1" applyFill="1" applyBorder="1" applyAlignment="1" applyProtection="1">
      <alignment horizontal="left" vertical="center" wrapText="1"/>
    </xf>
    <xf numFmtId="0" fontId="11" fillId="3" borderId="1" xfId="0" quotePrefix="1" applyNumberFormat="1" applyFont="1" applyFill="1" applyBorder="1" applyAlignment="1" applyProtection="1">
      <alignment horizontal="left" vertical="center" wrapText="1"/>
    </xf>
    <xf numFmtId="0" fontId="11" fillId="0" borderId="1" xfId="0" quotePrefix="1" applyFont="1" applyBorder="1" applyAlignment="1">
      <alignment horizontal="left" vertical="center"/>
    </xf>
    <xf numFmtId="0" fontId="15" fillId="0" borderId="0" xfId="0" applyNumberFormat="1" applyFont="1" applyFill="1" applyBorder="1" applyAlignment="1" applyProtection="1">
      <alignment wrapText="1"/>
    </xf>
    <xf numFmtId="0" fontId="17" fillId="0" borderId="0" xfId="0" applyNumberFormat="1" applyFont="1" applyFill="1" applyBorder="1" applyAlignment="1" applyProtection="1">
      <alignment wrapText="1"/>
    </xf>
    <xf numFmtId="0" fontId="6" fillId="4" borderId="1" xfId="0" applyNumberFormat="1" applyFont="1" applyFill="1" applyBorder="1" applyAlignment="1" applyProtection="1">
      <alignment horizontal="left" vertical="center" wrapText="1"/>
    </xf>
    <xf numFmtId="0" fontId="6" fillId="4" borderId="2" xfId="0" applyNumberFormat="1" applyFont="1" applyFill="1" applyBorder="1" applyAlignment="1" applyProtection="1">
      <alignment horizontal="left" vertical="center" wrapText="1"/>
    </xf>
    <xf numFmtId="0" fontId="6" fillId="4" borderId="4" xfId="0" applyNumberFormat="1" applyFont="1" applyFill="1" applyBorder="1" applyAlignment="1" applyProtection="1">
      <alignment horizontal="left" vertical="center" wrapText="1"/>
    </xf>
    <xf numFmtId="0" fontId="6" fillId="3" borderId="1" xfId="0" applyNumberFormat="1" applyFont="1" applyFill="1" applyBorder="1" applyAlignment="1" applyProtection="1">
      <alignment horizontal="left" vertical="center" wrapText="1"/>
    </xf>
    <xf numFmtId="0" fontId="6" fillId="3" borderId="2" xfId="0" applyNumberFormat="1" applyFont="1" applyFill="1" applyBorder="1" applyAlignment="1" applyProtection="1">
      <alignment horizontal="left" vertical="center" wrapText="1"/>
    </xf>
    <xf numFmtId="0" fontId="6" fillId="3" borderId="4" xfId="0" applyNumberFormat="1" applyFont="1" applyFill="1" applyBorder="1" applyAlignment="1" applyProtection="1">
      <alignment horizontal="left" vertical="center" wrapText="1"/>
    </xf>
    <xf numFmtId="0" fontId="13" fillId="0" borderId="0" xfId="0" applyFont="1" applyAlignment="1">
      <alignment vertical="center" wrapText="1"/>
    </xf>
    <xf numFmtId="0" fontId="6" fillId="4" borderId="1" xfId="0" applyNumberFormat="1" applyFont="1" applyFill="1" applyBorder="1" applyAlignment="1" applyProtection="1">
      <alignment horizontal="center" vertical="center" wrapText="1"/>
    </xf>
    <xf numFmtId="0" fontId="14" fillId="4" borderId="2" xfId="0" applyFont="1" applyFill="1" applyBorder="1" applyAlignment="1">
      <alignment horizontal="center" vertical="center" wrapText="1"/>
    </xf>
    <xf numFmtId="0" fontId="14" fillId="4" borderId="4" xfId="0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 applyProtection="1">
      <alignment horizontal="left" vertical="center" wrapText="1"/>
    </xf>
    <xf numFmtId="0" fontId="6" fillId="2" borderId="2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25" fillId="2" borderId="1" xfId="0" applyNumberFormat="1" applyFont="1" applyFill="1" applyBorder="1" applyAlignment="1" applyProtection="1">
      <alignment horizontal="left" vertical="center" wrapText="1"/>
    </xf>
    <xf numFmtId="0" fontId="25" fillId="2" borderId="2" xfId="0" applyNumberFormat="1" applyFont="1" applyFill="1" applyBorder="1" applyAlignment="1" applyProtection="1">
      <alignment horizontal="left" vertical="center" wrapText="1"/>
    </xf>
    <xf numFmtId="0" fontId="25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 indent="1"/>
    </xf>
    <xf numFmtId="0" fontId="3" fillId="2" borderId="2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 indent="1"/>
    </xf>
    <xf numFmtId="0" fontId="26" fillId="2" borderId="1" xfId="0" applyNumberFormat="1" applyFont="1" applyFill="1" applyBorder="1" applyAlignment="1" applyProtection="1">
      <alignment horizontal="left" vertical="center" wrapText="1"/>
    </xf>
    <xf numFmtId="0" fontId="26" fillId="2" borderId="2" xfId="0" applyNumberFormat="1" applyFont="1" applyFill="1" applyBorder="1" applyAlignment="1" applyProtection="1">
      <alignment horizontal="left" vertical="center" wrapText="1"/>
    </xf>
    <xf numFmtId="0" fontId="26" fillId="2" borderId="4" xfId="0" applyNumberFormat="1" applyFont="1" applyFill="1" applyBorder="1" applyAlignment="1" applyProtection="1">
      <alignment horizontal="left" vertical="center" wrapText="1"/>
    </xf>
    <xf numFmtId="0" fontId="24" fillId="2" borderId="1" xfId="0" applyNumberFormat="1" applyFont="1" applyFill="1" applyBorder="1" applyAlignment="1" applyProtection="1">
      <alignment horizontal="left" vertical="center" wrapText="1"/>
    </xf>
    <xf numFmtId="0" fontId="24" fillId="2" borderId="2" xfId="0" applyNumberFormat="1" applyFont="1" applyFill="1" applyBorder="1" applyAlignment="1" applyProtection="1">
      <alignment horizontal="left" vertical="center" wrapText="1"/>
    </xf>
    <xf numFmtId="0" fontId="24" fillId="2" borderId="4" xfId="0" applyNumberFormat="1" applyFont="1" applyFill="1" applyBorder="1" applyAlignment="1" applyProtection="1">
      <alignment horizontal="left" vertical="center" wrapText="1"/>
    </xf>
    <xf numFmtId="0" fontId="19" fillId="2" borderId="1" xfId="0" applyNumberFormat="1" applyFont="1" applyFill="1" applyBorder="1" applyAlignment="1" applyProtection="1">
      <alignment horizontal="left" vertical="center" wrapText="1"/>
    </xf>
    <xf numFmtId="0" fontId="19" fillId="2" borderId="2" xfId="0" applyNumberFormat="1" applyFont="1" applyFill="1" applyBorder="1" applyAlignment="1" applyProtection="1">
      <alignment horizontal="left" vertical="center" wrapText="1"/>
    </xf>
    <xf numFmtId="0" fontId="19" fillId="2" borderId="4" xfId="0" applyNumberFormat="1" applyFont="1" applyFill="1" applyBorder="1" applyAlignment="1" applyProtection="1">
      <alignment horizontal="left" vertical="center" wrapText="1"/>
    </xf>
  </cellXfs>
  <cellStyles count="2">
    <cellStyle name="Normalno" xfId="0" builtinId="0"/>
    <cellStyle name="Normalno 2" xfId="1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6"/>
  <sheetViews>
    <sheetView tabSelected="1" workbookViewId="0">
      <selection activeCell="J13" sqref="J13"/>
    </sheetView>
  </sheetViews>
  <sheetFormatPr defaultRowHeight="15" x14ac:dyDescent="0.25"/>
  <cols>
    <col min="5" max="10" width="25.28515625" customWidth="1"/>
  </cols>
  <sheetData>
    <row r="1" spans="1:10" ht="42" customHeight="1" x14ac:dyDescent="0.25">
      <c r="A1" s="76" t="s">
        <v>55</v>
      </c>
      <c r="B1" s="76"/>
      <c r="C1" s="76"/>
      <c r="D1" s="76"/>
      <c r="E1" s="76"/>
      <c r="F1" s="76"/>
      <c r="G1" s="76"/>
      <c r="H1" s="76"/>
      <c r="I1" s="76"/>
      <c r="J1" s="76"/>
    </row>
    <row r="2" spans="1:10" ht="18" customHeight="1" x14ac:dyDescent="0.25">
      <c r="A2" s="5"/>
      <c r="B2" s="5"/>
      <c r="C2" s="5"/>
      <c r="D2" s="5"/>
      <c r="E2" s="5"/>
      <c r="F2" s="5"/>
      <c r="G2" s="5"/>
      <c r="H2" s="5"/>
      <c r="I2" s="5"/>
      <c r="J2" s="5"/>
    </row>
    <row r="3" spans="1:10" ht="15.75" x14ac:dyDescent="0.25">
      <c r="A3" s="76" t="s">
        <v>33</v>
      </c>
      <c r="B3" s="76"/>
      <c r="C3" s="76"/>
      <c r="D3" s="76"/>
      <c r="E3" s="76"/>
      <c r="F3" s="76"/>
      <c r="G3" s="76"/>
      <c r="H3" s="76"/>
      <c r="I3" s="78"/>
      <c r="J3" s="78"/>
    </row>
    <row r="4" spans="1:10" ht="18" x14ac:dyDescent="0.25">
      <c r="A4" s="5"/>
      <c r="B4" s="5"/>
      <c r="C4" s="5"/>
      <c r="D4" s="5"/>
      <c r="E4" s="5"/>
      <c r="F4" s="5"/>
      <c r="G4" s="5"/>
      <c r="H4" s="5"/>
      <c r="I4" s="6"/>
      <c r="J4" s="6"/>
    </row>
    <row r="5" spans="1:10" ht="18" customHeight="1" x14ac:dyDescent="0.25">
      <c r="A5" s="76" t="s">
        <v>41</v>
      </c>
      <c r="B5" s="77"/>
      <c r="C5" s="77"/>
      <c r="D5" s="77"/>
      <c r="E5" s="77"/>
      <c r="F5" s="77"/>
      <c r="G5" s="77"/>
      <c r="H5" s="77"/>
      <c r="I5" s="77"/>
      <c r="J5" s="77"/>
    </row>
    <row r="6" spans="1:10" ht="18" x14ac:dyDescent="0.25">
      <c r="A6" s="1"/>
      <c r="B6" s="2"/>
      <c r="C6" s="2"/>
      <c r="D6" s="2"/>
      <c r="E6" s="7"/>
      <c r="F6" s="8"/>
      <c r="G6" s="8"/>
      <c r="H6" s="8"/>
      <c r="I6" s="8"/>
      <c r="J6" s="42" t="s">
        <v>114</v>
      </c>
    </row>
    <row r="7" spans="1:10" ht="25.5" x14ac:dyDescent="0.25">
      <c r="A7" s="31"/>
      <c r="B7" s="32"/>
      <c r="C7" s="32"/>
      <c r="D7" s="33"/>
      <c r="E7" s="34"/>
      <c r="F7" s="4" t="s">
        <v>43</v>
      </c>
      <c r="G7" s="4" t="s">
        <v>44</v>
      </c>
      <c r="H7" s="4" t="s">
        <v>48</v>
      </c>
      <c r="I7" s="4" t="s">
        <v>49</v>
      </c>
      <c r="J7" s="4" t="s">
        <v>50</v>
      </c>
    </row>
    <row r="8" spans="1:10" x14ac:dyDescent="0.25">
      <c r="A8" s="79" t="s">
        <v>0</v>
      </c>
      <c r="B8" s="80"/>
      <c r="C8" s="80"/>
      <c r="D8" s="80"/>
      <c r="E8" s="81"/>
      <c r="F8" s="35" t="s">
        <v>115</v>
      </c>
      <c r="G8" s="35" t="str">
        <f t="shared" ref="G8:J8" si="0">G9</f>
        <v>1.366.833/10.298.400</v>
      </c>
      <c r="H8" s="35" t="str">
        <f t="shared" si="0"/>
        <v>1.517.910/11436.693</v>
      </c>
      <c r="I8" s="35" t="str">
        <f t="shared" si="0"/>
        <v>1.607.640/12.112.764</v>
      </c>
      <c r="J8" s="35" t="str">
        <f t="shared" si="0"/>
        <v>1.735.340/13.074.919</v>
      </c>
    </row>
    <row r="9" spans="1:10" x14ac:dyDescent="0.25">
      <c r="A9" s="82" t="s">
        <v>1</v>
      </c>
      <c r="B9" s="75"/>
      <c r="C9" s="75"/>
      <c r="D9" s="75"/>
      <c r="E9" s="83"/>
      <c r="F9" s="36" t="s">
        <v>115</v>
      </c>
      <c r="G9" s="36" t="s">
        <v>119</v>
      </c>
      <c r="H9" s="36" t="s">
        <v>125</v>
      </c>
      <c r="I9" s="36" t="s">
        <v>126</v>
      </c>
      <c r="J9" s="36" t="s">
        <v>127</v>
      </c>
    </row>
    <row r="10" spans="1:10" x14ac:dyDescent="0.25">
      <c r="A10" s="84" t="s">
        <v>2</v>
      </c>
      <c r="B10" s="83"/>
      <c r="C10" s="83"/>
      <c r="D10" s="83"/>
      <c r="E10" s="83"/>
      <c r="F10" s="36"/>
      <c r="G10" s="36"/>
      <c r="H10" s="36"/>
      <c r="I10" s="36"/>
      <c r="J10" s="36"/>
    </row>
    <row r="11" spans="1:10" x14ac:dyDescent="0.25">
      <c r="A11" s="43" t="s">
        <v>3</v>
      </c>
      <c r="B11" s="44"/>
      <c r="C11" s="44"/>
      <c r="D11" s="44"/>
      <c r="E11" s="44"/>
      <c r="F11" s="35" t="s">
        <v>116</v>
      </c>
      <c r="G11" s="35" t="s">
        <v>119</v>
      </c>
      <c r="H11" s="35" t="s">
        <v>131</v>
      </c>
      <c r="I11" s="35" t="s">
        <v>126</v>
      </c>
      <c r="J11" s="35" t="s">
        <v>127</v>
      </c>
    </row>
    <row r="12" spans="1:10" x14ac:dyDescent="0.25">
      <c r="A12" s="74" t="s">
        <v>4</v>
      </c>
      <c r="B12" s="75"/>
      <c r="C12" s="75"/>
      <c r="D12" s="75"/>
      <c r="E12" s="75"/>
      <c r="F12" s="36" t="s">
        <v>117</v>
      </c>
      <c r="G12" s="36" t="s">
        <v>130</v>
      </c>
      <c r="H12" s="36" t="s">
        <v>124</v>
      </c>
      <c r="I12" s="36" t="s">
        <v>129</v>
      </c>
      <c r="J12" s="36" t="s">
        <v>132</v>
      </c>
    </row>
    <row r="13" spans="1:10" x14ac:dyDescent="0.25">
      <c r="A13" s="88" t="s">
        <v>5</v>
      </c>
      <c r="B13" s="83"/>
      <c r="C13" s="83"/>
      <c r="D13" s="83"/>
      <c r="E13" s="83"/>
      <c r="F13" s="37" t="s">
        <v>118</v>
      </c>
      <c r="G13" s="37" t="s">
        <v>120</v>
      </c>
      <c r="H13" s="37" t="s">
        <v>121</v>
      </c>
      <c r="I13" s="37" t="s">
        <v>122</v>
      </c>
      <c r="J13" s="37" t="s">
        <v>123</v>
      </c>
    </row>
    <row r="14" spans="1:10" x14ac:dyDescent="0.25">
      <c r="A14" s="87" t="s">
        <v>6</v>
      </c>
      <c r="B14" s="80"/>
      <c r="C14" s="80"/>
      <c r="D14" s="80"/>
      <c r="E14" s="80"/>
      <c r="F14" s="35" t="s">
        <v>128</v>
      </c>
      <c r="G14" s="35">
        <v>0</v>
      </c>
      <c r="H14" s="38">
        <v>0</v>
      </c>
      <c r="I14" s="38">
        <v>0</v>
      </c>
      <c r="J14" s="38">
        <v>0</v>
      </c>
    </row>
    <row r="15" spans="1:10" ht="18" x14ac:dyDescent="0.25">
      <c r="A15" s="5"/>
      <c r="B15" s="9"/>
      <c r="C15" s="9"/>
      <c r="D15" s="9"/>
      <c r="E15" s="9"/>
      <c r="F15" s="9"/>
      <c r="G15" s="9"/>
      <c r="H15" s="3"/>
      <c r="I15" s="3"/>
      <c r="J15" s="3"/>
    </row>
    <row r="16" spans="1:10" ht="18" customHeight="1" x14ac:dyDescent="0.25">
      <c r="A16" s="76" t="s">
        <v>42</v>
      </c>
      <c r="B16" s="77"/>
      <c r="C16" s="77"/>
      <c r="D16" s="77"/>
      <c r="E16" s="77"/>
      <c r="F16" s="77"/>
      <c r="G16" s="77"/>
      <c r="H16" s="77"/>
      <c r="I16" s="77"/>
      <c r="J16" s="77"/>
    </row>
    <row r="17" spans="1:10" ht="18" x14ac:dyDescent="0.25">
      <c r="A17" s="28"/>
      <c r="B17" s="26"/>
      <c r="C17" s="26"/>
      <c r="D17" s="26"/>
      <c r="E17" s="26"/>
      <c r="F17" s="26"/>
      <c r="G17" s="26"/>
      <c r="H17" s="27"/>
      <c r="I17" s="27"/>
      <c r="J17" s="27"/>
    </row>
    <row r="18" spans="1:10" ht="25.5" x14ac:dyDescent="0.25">
      <c r="A18" s="31"/>
      <c r="B18" s="32"/>
      <c r="C18" s="32"/>
      <c r="D18" s="33"/>
      <c r="E18" s="34"/>
      <c r="F18" s="4" t="s">
        <v>12</v>
      </c>
      <c r="G18" s="4" t="s">
        <v>13</v>
      </c>
      <c r="H18" s="4" t="s">
        <v>48</v>
      </c>
      <c r="I18" s="4" t="s">
        <v>49</v>
      </c>
      <c r="J18" s="4" t="s">
        <v>50</v>
      </c>
    </row>
    <row r="19" spans="1:10" ht="15.75" customHeight="1" x14ac:dyDescent="0.25">
      <c r="A19" s="82" t="s">
        <v>8</v>
      </c>
      <c r="B19" s="85"/>
      <c r="C19" s="85"/>
      <c r="D19" s="85"/>
      <c r="E19" s="86"/>
      <c r="F19" s="37"/>
      <c r="G19" s="37"/>
      <c r="H19" s="37"/>
      <c r="I19" s="37"/>
      <c r="J19" s="37"/>
    </row>
    <row r="20" spans="1:10" x14ac:dyDescent="0.25">
      <c r="A20" s="82" t="s">
        <v>9</v>
      </c>
      <c r="B20" s="75"/>
      <c r="C20" s="75"/>
      <c r="D20" s="75"/>
      <c r="E20" s="75"/>
      <c r="F20" s="37"/>
      <c r="G20" s="37"/>
      <c r="H20" s="37"/>
      <c r="I20" s="37"/>
      <c r="J20" s="37"/>
    </row>
    <row r="21" spans="1:10" x14ac:dyDescent="0.25">
      <c r="A21" s="87" t="s">
        <v>10</v>
      </c>
      <c r="B21" s="80"/>
      <c r="C21" s="80"/>
      <c r="D21" s="80"/>
      <c r="E21" s="80"/>
      <c r="F21" s="35">
        <v>0</v>
      </c>
      <c r="G21" s="35">
        <v>0</v>
      </c>
      <c r="H21" s="35">
        <v>0</v>
      </c>
      <c r="I21" s="35">
        <v>0</v>
      </c>
      <c r="J21" s="35">
        <v>0</v>
      </c>
    </row>
    <row r="22" spans="1:10" ht="18" x14ac:dyDescent="0.25">
      <c r="A22" s="25"/>
      <c r="B22" s="26"/>
      <c r="C22" s="26"/>
      <c r="D22" s="26"/>
      <c r="E22" s="26"/>
      <c r="F22" s="26"/>
      <c r="G22" s="26"/>
      <c r="H22" s="27"/>
      <c r="I22" s="27"/>
      <c r="J22" s="27"/>
    </row>
    <row r="23" spans="1:10" ht="18" customHeight="1" x14ac:dyDescent="0.25">
      <c r="A23" s="76" t="s">
        <v>57</v>
      </c>
      <c r="B23" s="77"/>
      <c r="C23" s="77"/>
      <c r="D23" s="77"/>
      <c r="E23" s="77"/>
      <c r="F23" s="77"/>
      <c r="G23" s="77"/>
      <c r="H23" s="77"/>
      <c r="I23" s="77"/>
      <c r="J23" s="77"/>
    </row>
    <row r="24" spans="1:10" ht="18" x14ac:dyDescent="0.25">
      <c r="A24" s="25"/>
      <c r="B24" s="26"/>
      <c r="C24" s="26"/>
      <c r="D24" s="26"/>
      <c r="E24" s="26"/>
      <c r="F24" s="26"/>
      <c r="G24" s="26"/>
      <c r="H24" s="27"/>
      <c r="I24" s="27"/>
      <c r="J24" s="27"/>
    </row>
    <row r="25" spans="1:10" ht="25.5" x14ac:dyDescent="0.25">
      <c r="A25" s="31"/>
      <c r="B25" s="32"/>
      <c r="C25" s="32"/>
      <c r="D25" s="33"/>
      <c r="E25" s="34"/>
      <c r="F25" s="4" t="s">
        <v>12</v>
      </c>
      <c r="G25" s="4" t="s">
        <v>13</v>
      </c>
      <c r="H25" s="4" t="s">
        <v>48</v>
      </c>
      <c r="I25" s="4" t="s">
        <v>49</v>
      </c>
      <c r="J25" s="4" t="s">
        <v>50</v>
      </c>
    </row>
    <row r="26" spans="1:10" x14ac:dyDescent="0.25">
      <c r="A26" s="91" t="s">
        <v>45</v>
      </c>
      <c r="B26" s="92"/>
      <c r="C26" s="92"/>
      <c r="D26" s="92"/>
      <c r="E26" s="93"/>
      <c r="F26" s="39"/>
      <c r="G26" s="39"/>
      <c r="H26" s="39"/>
      <c r="I26" s="39"/>
      <c r="J26" s="40"/>
    </row>
    <row r="27" spans="1:10" ht="30" customHeight="1" x14ac:dyDescent="0.25">
      <c r="A27" s="94" t="s">
        <v>7</v>
      </c>
      <c r="B27" s="95"/>
      <c r="C27" s="95"/>
      <c r="D27" s="95"/>
      <c r="E27" s="96"/>
      <c r="F27" s="41"/>
      <c r="G27" s="35" t="s">
        <v>128</v>
      </c>
      <c r="H27" s="35" t="s">
        <v>128</v>
      </c>
      <c r="I27" s="35" t="s">
        <v>128</v>
      </c>
      <c r="J27" s="35" t="s">
        <v>128</v>
      </c>
    </row>
    <row r="30" spans="1:10" x14ac:dyDescent="0.25">
      <c r="A30" s="74" t="s">
        <v>11</v>
      </c>
      <c r="B30" s="75"/>
      <c r="C30" s="75"/>
      <c r="D30" s="75"/>
      <c r="E30" s="75"/>
      <c r="F30" s="37">
        <v>0</v>
      </c>
      <c r="G30" s="37">
        <v>0</v>
      </c>
      <c r="H30" s="37">
        <v>0</v>
      </c>
      <c r="I30" s="37">
        <v>0</v>
      </c>
      <c r="J30" s="37">
        <v>0</v>
      </c>
    </row>
    <row r="31" spans="1:10" ht="11.25" customHeight="1" x14ac:dyDescent="0.25">
      <c r="A31" s="20"/>
      <c r="B31" s="21"/>
      <c r="C31" s="21"/>
      <c r="D31" s="21"/>
      <c r="E31" s="21"/>
      <c r="F31" s="22"/>
      <c r="G31" s="22"/>
      <c r="H31" s="22"/>
      <c r="I31" s="22"/>
      <c r="J31" s="22"/>
    </row>
    <row r="32" spans="1:10" ht="29.25" customHeight="1" x14ac:dyDescent="0.25">
      <c r="A32" s="89" t="s">
        <v>58</v>
      </c>
      <c r="B32" s="90"/>
      <c r="C32" s="90"/>
      <c r="D32" s="90"/>
      <c r="E32" s="90"/>
      <c r="F32" s="90"/>
      <c r="G32" s="90"/>
      <c r="H32" s="90"/>
      <c r="I32" s="90"/>
      <c r="J32" s="90"/>
    </row>
    <row r="33" spans="1:10" ht="8.25" customHeight="1" x14ac:dyDescent="0.25"/>
    <row r="34" spans="1:10" x14ac:dyDescent="0.25">
      <c r="A34" s="89" t="s">
        <v>46</v>
      </c>
      <c r="B34" s="90"/>
      <c r="C34" s="90"/>
      <c r="D34" s="90"/>
      <c r="E34" s="90"/>
      <c r="F34" s="90"/>
      <c r="G34" s="90"/>
      <c r="H34" s="90"/>
      <c r="I34" s="90"/>
      <c r="J34" s="90"/>
    </row>
    <row r="35" spans="1:10" ht="8.25" customHeight="1" x14ac:dyDescent="0.25"/>
    <row r="36" spans="1:10" ht="29.25" customHeight="1" x14ac:dyDescent="0.25">
      <c r="A36" s="89" t="s">
        <v>47</v>
      </c>
      <c r="B36" s="90"/>
      <c r="C36" s="90"/>
      <c r="D36" s="90"/>
      <c r="E36" s="90"/>
      <c r="F36" s="90"/>
      <c r="G36" s="90"/>
      <c r="H36" s="90"/>
      <c r="I36" s="90"/>
      <c r="J36" s="90"/>
    </row>
  </sheetData>
  <mergeCells count="20">
    <mergeCell ref="A36:J36"/>
    <mergeCell ref="A23:J23"/>
    <mergeCell ref="A32:J32"/>
    <mergeCell ref="A30:E30"/>
    <mergeCell ref="A34:J34"/>
    <mergeCell ref="A26:E26"/>
    <mergeCell ref="A27:E27"/>
    <mergeCell ref="A19:E19"/>
    <mergeCell ref="A20:E20"/>
    <mergeCell ref="A21:E21"/>
    <mergeCell ref="A13:E13"/>
    <mergeCell ref="A14:E14"/>
    <mergeCell ref="A12:E12"/>
    <mergeCell ref="A5:J5"/>
    <mergeCell ref="A16:J16"/>
    <mergeCell ref="A1:J1"/>
    <mergeCell ref="A3:J3"/>
    <mergeCell ref="A8:E8"/>
    <mergeCell ref="A9:E9"/>
    <mergeCell ref="A10:E10"/>
  </mergeCells>
  <pageMargins left="0.7" right="0.7" top="0.75" bottom="0.75" header="0.3" footer="0.3"/>
  <pageSetup paperSize="9" scale="7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781793-C364-4955-9DF7-ADDF3FCFAF6B}">
  <sheetPr>
    <pageSetUpPr fitToPage="1"/>
  </sheetPr>
  <dimension ref="A1:J36"/>
  <sheetViews>
    <sheetView workbookViewId="0">
      <selection activeCell="F8" sqref="F8"/>
    </sheetView>
  </sheetViews>
  <sheetFormatPr defaultRowHeight="15" x14ac:dyDescent="0.25"/>
  <cols>
    <col min="5" max="10" width="25.28515625" customWidth="1"/>
  </cols>
  <sheetData>
    <row r="1" spans="1:10" ht="42" customHeight="1" x14ac:dyDescent="0.25">
      <c r="A1" s="76" t="s">
        <v>55</v>
      </c>
      <c r="B1" s="76"/>
      <c r="C1" s="76"/>
      <c r="D1" s="76"/>
      <c r="E1" s="76"/>
      <c r="F1" s="76"/>
      <c r="G1" s="76"/>
      <c r="H1" s="76"/>
      <c r="I1" s="76"/>
      <c r="J1" s="76"/>
    </row>
    <row r="2" spans="1:10" ht="18" customHeight="1" x14ac:dyDescent="0.25">
      <c r="A2" s="28"/>
      <c r="B2" s="28"/>
      <c r="C2" s="28"/>
      <c r="D2" s="28"/>
      <c r="E2" s="28"/>
      <c r="F2" s="28"/>
      <c r="G2" s="28"/>
      <c r="H2" s="28"/>
      <c r="I2" s="28"/>
      <c r="J2" s="28"/>
    </row>
    <row r="3" spans="1:10" ht="15.75" x14ac:dyDescent="0.25">
      <c r="A3" s="76" t="s">
        <v>33</v>
      </c>
      <c r="B3" s="76"/>
      <c r="C3" s="76"/>
      <c r="D3" s="76"/>
      <c r="E3" s="76"/>
      <c r="F3" s="76"/>
      <c r="G3" s="76"/>
      <c r="H3" s="76"/>
      <c r="I3" s="78"/>
      <c r="J3" s="78"/>
    </row>
    <row r="4" spans="1:10" ht="18" x14ac:dyDescent="0.25">
      <c r="A4" s="28"/>
      <c r="B4" s="28"/>
      <c r="C4" s="28"/>
      <c r="D4" s="28"/>
      <c r="E4" s="28"/>
      <c r="F4" s="28"/>
      <c r="G4" s="28"/>
      <c r="H4" s="28"/>
      <c r="I4" s="6"/>
      <c r="J4" s="6"/>
    </row>
    <row r="5" spans="1:10" ht="18" customHeight="1" x14ac:dyDescent="0.25">
      <c r="A5" s="76" t="s">
        <v>41</v>
      </c>
      <c r="B5" s="77"/>
      <c r="C5" s="77"/>
      <c r="D5" s="77"/>
      <c r="E5" s="77"/>
      <c r="F5" s="77"/>
      <c r="G5" s="77"/>
      <c r="H5" s="77"/>
      <c r="I5" s="77"/>
      <c r="J5" s="77"/>
    </row>
    <row r="6" spans="1:10" ht="18" x14ac:dyDescent="0.25">
      <c r="A6" s="1"/>
      <c r="B6" s="2"/>
      <c r="C6" s="2"/>
      <c r="D6" s="2"/>
      <c r="E6" s="7"/>
      <c r="F6" s="8"/>
      <c r="G6" s="8"/>
      <c r="H6" s="8"/>
      <c r="I6" s="8"/>
      <c r="J6" s="42" t="s">
        <v>114</v>
      </c>
    </row>
    <row r="7" spans="1:10" ht="25.5" x14ac:dyDescent="0.25">
      <c r="A7" s="31"/>
      <c r="B7" s="32"/>
      <c r="C7" s="32"/>
      <c r="D7" s="33"/>
      <c r="E7" s="34"/>
      <c r="F7" s="4" t="s">
        <v>43</v>
      </c>
      <c r="G7" s="4" t="s">
        <v>44</v>
      </c>
      <c r="H7" s="4" t="s">
        <v>48</v>
      </c>
      <c r="I7" s="4" t="s">
        <v>49</v>
      </c>
      <c r="J7" s="4" t="s">
        <v>50</v>
      </c>
    </row>
    <row r="8" spans="1:10" x14ac:dyDescent="0.25">
      <c r="A8" s="79" t="s">
        <v>0</v>
      </c>
      <c r="B8" s="80"/>
      <c r="C8" s="80"/>
      <c r="D8" s="80"/>
      <c r="E8" s="81"/>
      <c r="F8" s="35">
        <f>F9</f>
        <v>1233931.6902249651</v>
      </c>
      <c r="G8" s="35">
        <f t="shared" ref="G8:J8" si="0">G9</f>
        <v>1366832.5701771849</v>
      </c>
      <c r="H8" s="35">
        <f t="shared" si="0"/>
        <v>1517910.0019908422</v>
      </c>
      <c r="I8" s="35">
        <f t="shared" si="0"/>
        <v>1607639.9973455437</v>
      </c>
      <c r="J8" s="35">
        <f t="shared" si="0"/>
        <v>1735339.9986727722</v>
      </c>
    </row>
    <row r="9" spans="1:10" x14ac:dyDescent="0.25">
      <c r="A9" s="82" t="s">
        <v>1</v>
      </c>
      <c r="B9" s="75"/>
      <c r="C9" s="75"/>
      <c r="D9" s="75"/>
      <c r="E9" s="83"/>
      <c r="F9" s="36">
        <f>' Račun prihoda i rashoda '!E10</f>
        <v>1233931.6902249651</v>
      </c>
      <c r="G9" s="36">
        <f>' Račun prihoda i rashoda '!F10</f>
        <v>1366832.5701771849</v>
      </c>
      <c r="H9" s="36">
        <f>' Račun prihoda i rashoda '!G10</f>
        <v>1517910.0019908422</v>
      </c>
      <c r="I9" s="36">
        <f>' Račun prihoda i rashoda '!H10</f>
        <v>1607639.9973455437</v>
      </c>
      <c r="J9" s="36">
        <f>' Račun prihoda i rashoda '!I10</f>
        <v>1735339.9986727722</v>
      </c>
    </row>
    <row r="10" spans="1:10" x14ac:dyDescent="0.25">
      <c r="A10" s="84" t="s">
        <v>2</v>
      </c>
      <c r="B10" s="83"/>
      <c r="C10" s="83"/>
      <c r="D10" s="83"/>
      <c r="E10" s="83"/>
      <c r="F10" s="36"/>
      <c r="G10" s="36"/>
      <c r="H10" s="36"/>
      <c r="I10" s="36"/>
      <c r="J10" s="36"/>
    </row>
    <row r="11" spans="1:10" x14ac:dyDescent="0.25">
      <c r="A11" s="43" t="s">
        <v>3</v>
      </c>
      <c r="B11" s="65"/>
      <c r="C11" s="65"/>
      <c r="D11" s="65"/>
      <c r="E11" s="65"/>
      <c r="F11" s="35">
        <f>F12+F13</f>
        <v>1237004.8019112083</v>
      </c>
      <c r="G11" s="35">
        <f t="shared" ref="G11:J11" si="1">G12+G13</f>
        <v>1366832.5701771849</v>
      </c>
      <c r="H11" s="35">
        <f t="shared" si="1"/>
        <v>1517910.0006636141</v>
      </c>
      <c r="I11" s="35">
        <f t="shared" si="1"/>
        <v>1607639.9946910876</v>
      </c>
      <c r="J11" s="35">
        <f t="shared" si="1"/>
        <v>1735339.9973455439</v>
      </c>
    </row>
    <row r="12" spans="1:10" x14ac:dyDescent="0.25">
      <c r="A12" s="74" t="s">
        <v>4</v>
      </c>
      <c r="B12" s="75"/>
      <c r="C12" s="75"/>
      <c r="D12" s="75"/>
      <c r="E12" s="75"/>
      <c r="F12" s="36">
        <f>' Račun prihoda i rashoda '!E28</f>
        <v>1206525.9473090449</v>
      </c>
      <c r="G12" s="36">
        <f>' Račun prihoda i rashoda '!F28</f>
        <v>1342000.1327228083</v>
      </c>
      <c r="H12" s="36">
        <f>' Račun prihoda i rashoda '!G28</f>
        <v>1481530.0006636141</v>
      </c>
      <c r="I12" s="36">
        <f>' Račun prihoda i rashoda '!H28</f>
        <v>1571659.9960183157</v>
      </c>
      <c r="J12" s="36">
        <f>' Račun prihoda i rashoda '!I28</f>
        <v>1699279.998672772</v>
      </c>
    </row>
    <row r="13" spans="1:10" x14ac:dyDescent="0.25">
      <c r="A13" s="88" t="s">
        <v>5</v>
      </c>
      <c r="B13" s="83"/>
      <c r="C13" s="83"/>
      <c r="D13" s="83"/>
      <c r="E13" s="83"/>
      <c r="F13" s="37">
        <f>' Račun prihoda i rashoda '!E50</f>
        <v>30478.854602163377</v>
      </c>
      <c r="G13" s="37">
        <f>' Račun prihoda i rashoda '!F50</f>
        <v>24832.437454376533</v>
      </c>
      <c r="H13" s="37">
        <f>' Račun prihoda i rashoda '!G50</f>
        <v>36379.999999999993</v>
      </c>
      <c r="I13" s="37">
        <f>' Račun prihoda i rashoda '!H50</f>
        <v>35979.998672771915</v>
      </c>
      <c r="J13" s="37">
        <f>' Račun prihoda i rashoda '!I50</f>
        <v>36059.998672771915</v>
      </c>
    </row>
    <row r="14" spans="1:10" x14ac:dyDescent="0.25">
      <c r="A14" s="87" t="s">
        <v>6</v>
      </c>
      <c r="B14" s="80"/>
      <c r="C14" s="80"/>
      <c r="D14" s="80"/>
      <c r="E14" s="80"/>
      <c r="F14" s="35">
        <f>F8-F11</f>
        <v>-3073.11168624321</v>
      </c>
      <c r="G14" s="35">
        <f t="shared" ref="G14:J14" si="2">G8-G11</f>
        <v>0</v>
      </c>
      <c r="H14" s="38">
        <f t="shared" si="2"/>
        <v>1.3272280339151621E-3</v>
      </c>
      <c r="I14" s="38">
        <f t="shared" si="2"/>
        <v>2.6544560678303242E-3</v>
      </c>
      <c r="J14" s="38">
        <f t="shared" si="2"/>
        <v>1.3272282667458057E-3</v>
      </c>
    </row>
    <row r="15" spans="1:10" ht="18" x14ac:dyDescent="0.25">
      <c r="A15" s="28"/>
      <c r="B15" s="26"/>
      <c r="C15" s="26"/>
      <c r="D15" s="26"/>
      <c r="E15" s="26"/>
      <c r="F15" s="26"/>
      <c r="G15" s="26"/>
      <c r="H15" s="27"/>
      <c r="I15" s="27"/>
      <c r="J15" s="27"/>
    </row>
    <row r="16" spans="1:10" ht="18" customHeight="1" x14ac:dyDescent="0.25">
      <c r="A16" s="76" t="s">
        <v>42</v>
      </c>
      <c r="B16" s="77"/>
      <c r="C16" s="77"/>
      <c r="D16" s="77"/>
      <c r="E16" s="77"/>
      <c r="F16" s="77"/>
      <c r="G16" s="77"/>
      <c r="H16" s="77"/>
      <c r="I16" s="77"/>
      <c r="J16" s="77"/>
    </row>
    <row r="17" spans="1:10" ht="18" x14ac:dyDescent="0.25">
      <c r="A17" s="28"/>
      <c r="B17" s="26"/>
      <c r="C17" s="26"/>
      <c r="D17" s="26"/>
      <c r="E17" s="26"/>
      <c r="F17" s="26"/>
      <c r="G17" s="26"/>
      <c r="H17" s="27"/>
      <c r="I17" s="27"/>
      <c r="J17" s="27"/>
    </row>
    <row r="18" spans="1:10" ht="25.5" x14ac:dyDescent="0.25">
      <c r="A18" s="31"/>
      <c r="B18" s="32"/>
      <c r="C18" s="32"/>
      <c r="D18" s="33"/>
      <c r="E18" s="34"/>
      <c r="F18" s="4" t="s">
        <v>12</v>
      </c>
      <c r="G18" s="4" t="s">
        <v>13</v>
      </c>
      <c r="H18" s="4" t="s">
        <v>48</v>
      </c>
      <c r="I18" s="4" t="s">
        <v>49</v>
      </c>
      <c r="J18" s="4" t="s">
        <v>50</v>
      </c>
    </row>
    <row r="19" spans="1:10" ht="15.75" customHeight="1" x14ac:dyDescent="0.25">
      <c r="A19" s="82" t="s">
        <v>8</v>
      </c>
      <c r="B19" s="85"/>
      <c r="C19" s="85"/>
      <c r="D19" s="85"/>
      <c r="E19" s="86"/>
      <c r="F19" s="37"/>
      <c r="G19" s="37"/>
      <c r="H19" s="37"/>
      <c r="I19" s="37"/>
      <c r="J19" s="37"/>
    </row>
    <row r="20" spans="1:10" x14ac:dyDescent="0.25">
      <c r="A20" s="82" t="s">
        <v>9</v>
      </c>
      <c r="B20" s="75"/>
      <c r="C20" s="75"/>
      <c r="D20" s="75"/>
      <c r="E20" s="75"/>
      <c r="F20" s="37"/>
      <c r="G20" s="37"/>
      <c r="H20" s="37"/>
      <c r="I20" s="37"/>
      <c r="J20" s="37"/>
    </row>
    <row r="21" spans="1:10" x14ac:dyDescent="0.25">
      <c r="A21" s="87" t="s">
        <v>10</v>
      </c>
      <c r="B21" s="80"/>
      <c r="C21" s="80"/>
      <c r="D21" s="80"/>
      <c r="E21" s="80"/>
      <c r="F21" s="35">
        <v>0</v>
      </c>
      <c r="G21" s="35">
        <v>0</v>
      </c>
      <c r="H21" s="35">
        <v>0</v>
      </c>
      <c r="I21" s="35">
        <v>0</v>
      </c>
      <c r="J21" s="35">
        <v>0</v>
      </c>
    </row>
    <row r="22" spans="1:10" ht="18" x14ac:dyDescent="0.25">
      <c r="A22" s="25"/>
      <c r="B22" s="26"/>
      <c r="C22" s="26"/>
      <c r="D22" s="26"/>
      <c r="E22" s="26"/>
      <c r="F22" s="26"/>
      <c r="G22" s="26"/>
      <c r="H22" s="27"/>
      <c r="I22" s="27"/>
      <c r="J22" s="27"/>
    </row>
    <row r="23" spans="1:10" ht="18" customHeight="1" x14ac:dyDescent="0.25">
      <c r="A23" s="76" t="s">
        <v>57</v>
      </c>
      <c r="B23" s="77"/>
      <c r="C23" s="77"/>
      <c r="D23" s="77"/>
      <c r="E23" s="77"/>
      <c r="F23" s="77"/>
      <c r="G23" s="77"/>
      <c r="H23" s="77"/>
      <c r="I23" s="77"/>
      <c r="J23" s="77"/>
    </row>
    <row r="24" spans="1:10" ht="18" x14ac:dyDescent="0.25">
      <c r="A24" s="25"/>
      <c r="B24" s="26"/>
      <c r="C24" s="26"/>
      <c r="D24" s="26"/>
      <c r="E24" s="26"/>
      <c r="F24" s="26"/>
      <c r="G24" s="26"/>
      <c r="H24" s="27"/>
      <c r="I24" s="27"/>
      <c r="J24" s="27"/>
    </row>
    <row r="25" spans="1:10" ht="25.5" x14ac:dyDescent="0.25">
      <c r="A25" s="31"/>
      <c r="B25" s="32"/>
      <c r="C25" s="32"/>
      <c r="D25" s="33"/>
      <c r="E25" s="34"/>
      <c r="F25" s="4" t="s">
        <v>12</v>
      </c>
      <c r="G25" s="4" t="s">
        <v>13</v>
      </c>
      <c r="H25" s="4" t="s">
        <v>48</v>
      </c>
      <c r="I25" s="4" t="s">
        <v>49</v>
      </c>
      <c r="J25" s="4" t="s">
        <v>50</v>
      </c>
    </row>
    <row r="26" spans="1:10" x14ac:dyDescent="0.25">
      <c r="A26" s="91" t="s">
        <v>45</v>
      </c>
      <c r="B26" s="92"/>
      <c r="C26" s="92"/>
      <c r="D26" s="92"/>
      <c r="E26" s="93"/>
      <c r="F26" s="39"/>
      <c r="G26" s="39"/>
      <c r="H26" s="39"/>
      <c r="I26" s="39"/>
      <c r="J26" s="40"/>
    </row>
    <row r="27" spans="1:10" ht="30" customHeight="1" x14ac:dyDescent="0.25">
      <c r="A27" s="94" t="s">
        <v>7</v>
      </c>
      <c r="B27" s="95"/>
      <c r="C27" s="95"/>
      <c r="D27" s="95"/>
      <c r="E27" s="96"/>
      <c r="F27" s="41"/>
      <c r="G27" s="41"/>
      <c r="H27" s="41"/>
      <c r="I27" s="41"/>
      <c r="J27" s="38"/>
    </row>
    <row r="30" spans="1:10" x14ac:dyDescent="0.25">
      <c r="A30" s="74" t="s">
        <v>11</v>
      </c>
      <c r="B30" s="75"/>
      <c r="C30" s="75"/>
      <c r="D30" s="75"/>
      <c r="E30" s="75"/>
      <c r="F30" s="37">
        <v>0</v>
      </c>
      <c r="G30" s="37">
        <v>0</v>
      </c>
      <c r="H30" s="37">
        <v>0</v>
      </c>
      <c r="I30" s="37">
        <v>0</v>
      </c>
      <c r="J30" s="37">
        <v>0</v>
      </c>
    </row>
    <row r="31" spans="1:10" ht="11.25" customHeight="1" x14ac:dyDescent="0.25">
      <c r="A31" s="20"/>
      <c r="B31" s="21"/>
      <c r="C31" s="21"/>
      <c r="D31" s="21"/>
      <c r="E31" s="21"/>
      <c r="F31" s="22"/>
      <c r="G31" s="22"/>
      <c r="H31" s="22"/>
      <c r="I31" s="22"/>
      <c r="J31" s="22"/>
    </row>
    <row r="32" spans="1:10" ht="29.25" customHeight="1" x14ac:dyDescent="0.25">
      <c r="A32" s="89" t="s">
        <v>58</v>
      </c>
      <c r="B32" s="90"/>
      <c r="C32" s="90"/>
      <c r="D32" s="90"/>
      <c r="E32" s="90"/>
      <c r="F32" s="90"/>
      <c r="G32" s="90"/>
      <c r="H32" s="90"/>
      <c r="I32" s="90"/>
      <c r="J32" s="90"/>
    </row>
    <row r="33" spans="1:10" ht="8.25" customHeight="1" x14ac:dyDescent="0.25"/>
    <row r="34" spans="1:10" x14ac:dyDescent="0.25">
      <c r="A34" s="89" t="s">
        <v>46</v>
      </c>
      <c r="B34" s="90"/>
      <c r="C34" s="90"/>
      <c r="D34" s="90"/>
      <c r="E34" s="90"/>
      <c r="F34" s="90"/>
      <c r="G34" s="90"/>
      <c r="H34" s="90"/>
      <c r="I34" s="90"/>
      <c r="J34" s="90"/>
    </row>
    <row r="35" spans="1:10" ht="8.25" customHeight="1" x14ac:dyDescent="0.25"/>
    <row r="36" spans="1:10" ht="29.25" customHeight="1" x14ac:dyDescent="0.25">
      <c r="A36" s="89" t="s">
        <v>47</v>
      </c>
      <c r="B36" s="90"/>
      <c r="C36" s="90"/>
      <c r="D36" s="90"/>
      <c r="E36" s="90"/>
      <c r="F36" s="90"/>
      <c r="G36" s="90"/>
      <c r="H36" s="90"/>
      <c r="I36" s="90"/>
      <c r="J36" s="90"/>
    </row>
  </sheetData>
  <mergeCells count="20">
    <mergeCell ref="A20:E20"/>
    <mergeCell ref="A1:J1"/>
    <mergeCell ref="A3:J3"/>
    <mergeCell ref="A5:J5"/>
    <mergeCell ref="A8:E8"/>
    <mergeCell ref="A9:E9"/>
    <mergeCell ref="A10:E10"/>
    <mergeCell ref="A12:E12"/>
    <mergeCell ref="A13:E13"/>
    <mergeCell ref="A14:E14"/>
    <mergeCell ref="A16:J16"/>
    <mergeCell ref="A19:E19"/>
    <mergeCell ref="A34:J34"/>
    <mergeCell ref="A36:J36"/>
    <mergeCell ref="A21:E21"/>
    <mergeCell ref="A23:J23"/>
    <mergeCell ref="A26:E26"/>
    <mergeCell ref="A27:E27"/>
    <mergeCell ref="A30:E30"/>
    <mergeCell ref="A32:J32"/>
  </mergeCells>
  <pageMargins left="0.7" right="0.7" top="0.75" bottom="0.75" header="0.3" footer="0.3"/>
  <pageSetup paperSize="9"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59"/>
  <sheetViews>
    <sheetView topLeftCell="A4" workbookViewId="0">
      <selection activeCell="J10" sqref="J10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5.42578125" bestFit="1" customWidth="1"/>
    <col min="4" max="4" width="26.42578125" customWidth="1"/>
    <col min="5" max="9" width="25.28515625" customWidth="1"/>
  </cols>
  <sheetData>
    <row r="1" spans="1:10" ht="42" customHeight="1" x14ac:dyDescent="0.25">
      <c r="A1" s="76" t="s">
        <v>55</v>
      </c>
      <c r="B1" s="76"/>
      <c r="C1" s="76"/>
      <c r="D1" s="76"/>
      <c r="E1" s="76"/>
      <c r="F1" s="76"/>
      <c r="G1" s="76"/>
      <c r="H1" s="76"/>
      <c r="I1" s="76"/>
    </row>
    <row r="2" spans="1:10" ht="18" customHeight="1" x14ac:dyDescent="0.25">
      <c r="A2" s="5"/>
      <c r="B2" s="5"/>
      <c r="C2" s="5"/>
      <c r="D2" s="5"/>
      <c r="E2" s="5"/>
      <c r="F2" s="5"/>
      <c r="G2" s="5"/>
      <c r="H2" s="5"/>
      <c r="I2" s="5"/>
    </row>
    <row r="3" spans="1:10" ht="15.75" x14ac:dyDescent="0.25">
      <c r="A3" s="76" t="s">
        <v>33</v>
      </c>
      <c r="B3" s="76"/>
      <c r="C3" s="76"/>
      <c r="D3" s="76"/>
      <c r="E3" s="76"/>
      <c r="F3" s="76"/>
      <c r="G3" s="76"/>
      <c r="H3" s="78"/>
      <c r="I3" s="78"/>
    </row>
    <row r="4" spans="1:10" ht="18" x14ac:dyDescent="0.25">
      <c r="A4" s="5"/>
      <c r="B4" s="5"/>
      <c r="C4" s="5"/>
      <c r="D4" s="5"/>
      <c r="E4" s="5"/>
      <c r="F4" s="5"/>
      <c r="G4" s="5"/>
      <c r="H4" s="6"/>
      <c r="I4" s="6"/>
    </row>
    <row r="5" spans="1:10" ht="18" customHeight="1" x14ac:dyDescent="0.25">
      <c r="A5" s="76" t="s">
        <v>15</v>
      </c>
      <c r="B5" s="77"/>
      <c r="C5" s="77"/>
      <c r="D5" s="77"/>
      <c r="E5" s="77"/>
      <c r="F5" s="77"/>
      <c r="G5" s="77"/>
      <c r="H5" s="77"/>
      <c r="I5" s="77"/>
    </row>
    <row r="6" spans="1:10" ht="18" x14ac:dyDescent="0.25">
      <c r="A6" s="5"/>
      <c r="B6" s="5"/>
      <c r="C6" s="5"/>
      <c r="D6" s="5"/>
      <c r="E6" s="5"/>
      <c r="F6" s="5"/>
      <c r="G6" s="5"/>
      <c r="H6" s="6"/>
      <c r="I6" s="6"/>
    </row>
    <row r="7" spans="1:10" ht="15.75" x14ac:dyDescent="0.25">
      <c r="A7" s="76" t="s">
        <v>1</v>
      </c>
      <c r="B7" s="97"/>
      <c r="C7" s="97"/>
      <c r="D7" s="97"/>
      <c r="E7" s="97"/>
      <c r="F7" s="97"/>
      <c r="G7" s="97"/>
      <c r="H7" s="97"/>
      <c r="I7" s="97"/>
    </row>
    <row r="8" spans="1:10" ht="18" x14ac:dyDescent="0.25">
      <c r="A8" s="5"/>
      <c r="B8" s="5"/>
      <c r="C8" s="5"/>
      <c r="D8" s="5"/>
      <c r="E8" s="45">
        <f>E10-E11-E14-E16-E18-E21</f>
        <v>0</v>
      </c>
      <c r="F8" s="45">
        <f t="shared" ref="F8:I8" si="0">F10-F11-F14-F16-F18-F21</f>
        <v>0</v>
      </c>
      <c r="G8" s="45">
        <f t="shared" si="0"/>
        <v>0</v>
      </c>
      <c r="H8" s="45">
        <f t="shared" si="0"/>
        <v>0</v>
      </c>
      <c r="I8" s="45">
        <f t="shared" si="0"/>
        <v>0</v>
      </c>
    </row>
    <row r="9" spans="1:10" ht="25.5" x14ac:dyDescent="0.25">
      <c r="A9" s="24" t="s">
        <v>16</v>
      </c>
      <c r="B9" s="23" t="s">
        <v>17</v>
      </c>
      <c r="C9" s="23" t="s">
        <v>18</v>
      </c>
      <c r="D9" s="23" t="s">
        <v>14</v>
      </c>
      <c r="E9" s="23" t="s">
        <v>12</v>
      </c>
      <c r="F9" s="24" t="s">
        <v>13</v>
      </c>
      <c r="G9" s="24" t="s">
        <v>48</v>
      </c>
      <c r="H9" s="24" t="s">
        <v>49</v>
      </c>
      <c r="I9" s="24" t="s">
        <v>50</v>
      </c>
      <c r="J9">
        <v>7.5345000000000004</v>
      </c>
    </row>
    <row r="10" spans="1:10" ht="15.75" customHeight="1" x14ac:dyDescent="0.25">
      <c r="A10" s="13">
        <v>6</v>
      </c>
      <c r="B10" s="13"/>
      <c r="C10" s="13"/>
      <c r="D10" s="13" t="s">
        <v>19</v>
      </c>
      <c r="E10" s="10">
        <f>E11+E14+E16+E18+E21</f>
        <v>9297058.3200000003</v>
      </c>
      <c r="F10" s="10">
        <f t="shared" ref="F10:I10" si="1">F11+F14+F16+F18+F21</f>
        <v>10298400</v>
      </c>
      <c r="G10" s="10">
        <f t="shared" si="1"/>
        <v>11436692.91</v>
      </c>
      <c r="H10" s="10">
        <f t="shared" si="1"/>
        <v>12112763.560000001</v>
      </c>
      <c r="I10" s="10">
        <f t="shared" si="1"/>
        <v>13074919.220000003</v>
      </c>
    </row>
    <row r="11" spans="1:10" ht="38.25" x14ac:dyDescent="0.25">
      <c r="A11" s="13"/>
      <c r="B11" s="18">
        <v>63</v>
      </c>
      <c r="C11" s="18"/>
      <c r="D11" s="18" t="s">
        <v>51</v>
      </c>
      <c r="E11" s="10">
        <f>E12+84720.36</f>
        <v>7621597.79</v>
      </c>
      <c r="F11" s="11">
        <f>F12+254300</f>
        <v>8005300</v>
      </c>
      <c r="G11" s="11">
        <f>G12+133134.61</f>
        <v>8965602.9199999999</v>
      </c>
      <c r="H11" s="11">
        <f>H12+118140.95</f>
        <v>9786938.7599999998</v>
      </c>
      <c r="I11" s="11">
        <f>I12+121456.13</f>
        <v>10716997.440000001</v>
      </c>
    </row>
    <row r="12" spans="1:10" x14ac:dyDescent="0.25">
      <c r="A12" s="14"/>
      <c r="B12" s="14"/>
      <c r="C12" s="15">
        <v>52</v>
      </c>
      <c r="D12" s="15" t="s">
        <v>53</v>
      </c>
      <c r="E12" s="10">
        <v>7536877.4299999997</v>
      </c>
      <c r="F12" s="11">
        <v>7751000</v>
      </c>
      <c r="G12" s="11">
        <v>8832468.3100000005</v>
      </c>
      <c r="H12" s="11">
        <v>9668797.8100000005</v>
      </c>
      <c r="I12" s="11">
        <v>10595541.310000001</v>
      </c>
    </row>
    <row r="13" spans="1:10" ht="22.5" customHeight="1" x14ac:dyDescent="0.25">
      <c r="A13" s="14"/>
      <c r="B13" s="14"/>
      <c r="C13" s="15">
        <v>56</v>
      </c>
      <c r="D13" s="18" t="s">
        <v>100</v>
      </c>
      <c r="E13" s="10">
        <v>84720.36</v>
      </c>
      <c r="F13" s="11">
        <v>254300</v>
      </c>
      <c r="G13" s="11">
        <v>133134.60999999999</v>
      </c>
      <c r="H13" s="11">
        <v>118140.95</v>
      </c>
      <c r="I13" s="11">
        <v>121456.13</v>
      </c>
    </row>
    <row r="14" spans="1:10" x14ac:dyDescent="0.25">
      <c r="A14" s="14"/>
      <c r="B14" s="14">
        <v>64</v>
      </c>
      <c r="C14" s="15"/>
      <c r="D14" s="15" t="s">
        <v>101</v>
      </c>
      <c r="E14" s="10">
        <v>30.45</v>
      </c>
      <c r="F14" s="11"/>
      <c r="G14" s="11"/>
      <c r="H14" s="11"/>
      <c r="I14" s="11"/>
    </row>
    <row r="15" spans="1:10" x14ac:dyDescent="0.25">
      <c r="A15" s="14"/>
      <c r="B15" s="14"/>
      <c r="C15" s="15">
        <v>31</v>
      </c>
      <c r="D15" s="15" t="s">
        <v>40</v>
      </c>
      <c r="E15" s="10">
        <v>30</v>
      </c>
      <c r="F15" s="11"/>
      <c r="G15" s="11"/>
      <c r="H15" s="11"/>
      <c r="I15" s="11"/>
    </row>
    <row r="16" spans="1:10" ht="51" x14ac:dyDescent="0.25">
      <c r="A16" s="14"/>
      <c r="B16" s="14">
        <v>65</v>
      </c>
      <c r="C16" s="15"/>
      <c r="D16" s="18" t="s">
        <v>102</v>
      </c>
      <c r="E16" s="10">
        <v>517040.45</v>
      </c>
      <c r="F16" s="11">
        <v>676000</v>
      </c>
      <c r="G16" s="11">
        <v>683379.15</v>
      </c>
      <c r="H16" s="11">
        <v>683379.15</v>
      </c>
      <c r="I16" s="11">
        <v>683379.15</v>
      </c>
    </row>
    <row r="17" spans="1:9" ht="25.5" x14ac:dyDescent="0.25">
      <c r="A17" s="14"/>
      <c r="B17" s="14"/>
      <c r="C17" s="15">
        <v>43</v>
      </c>
      <c r="D17" s="51" t="s">
        <v>54</v>
      </c>
      <c r="E17" s="10">
        <v>517040.45</v>
      </c>
      <c r="F17" s="11">
        <v>676000</v>
      </c>
      <c r="G17" s="11">
        <v>683379.15</v>
      </c>
      <c r="H17" s="11">
        <v>683379.15</v>
      </c>
      <c r="I17" s="11">
        <v>683379.15</v>
      </c>
    </row>
    <row r="18" spans="1:9" ht="40.5" customHeight="1" x14ac:dyDescent="0.25">
      <c r="A18" s="14"/>
      <c r="B18" s="14">
        <v>66</v>
      </c>
      <c r="C18" s="15"/>
      <c r="D18" s="51" t="s">
        <v>103</v>
      </c>
      <c r="E18" s="10">
        <f>E19+E20</f>
        <v>2926</v>
      </c>
      <c r="F18" s="10">
        <f t="shared" ref="F18:I18" si="2">F19+F20</f>
        <v>51700</v>
      </c>
      <c r="G18" s="10">
        <f t="shared" si="2"/>
        <v>52741.5</v>
      </c>
      <c r="H18" s="10">
        <f t="shared" si="2"/>
        <v>52741.5</v>
      </c>
      <c r="I18" s="10">
        <f t="shared" si="2"/>
        <v>52741.5</v>
      </c>
    </row>
    <row r="19" spans="1:9" x14ac:dyDescent="0.25">
      <c r="A19" s="14"/>
      <c r="B19" s="14"/>
      <c r="C19" s="15">
        <v>31</v>
      </c>
      <c r="D19" s="15" t="s">
        <v>40</v>
      </c>
      <c r="E19" s="10">
        <v>2926</v>
      </c>
      <c r="F19" s="11">
        <v>49700</v>
      </c>
      <c r="G19" s="11">
        <v>52741.5</v>
      </c>
      <c r="H19" s="11">
        <v>52741.5</v>
      </c>
      <c r="I19" s="11">
        <v>52741.5</v>
      </c>
    </row>
    <row r="20" spans="1:9" x14ac:dyDescent="0.25">
      <c r="A20" s="14"/>
      <c r="B20" s="14"/>
      <c r="C20" s="15">
        <v>61</v>
      </c>
      <c r="D20" s="15" t="s">
        <v>99</v>
      </c>
      <c r="E20" s="10">
        <v>0</v>
      </c>
      <c r="F20" s="11">
        <v>2000</v>
      </c>
      <c r="G20" s="11">
        <v>0</v>
      </c>
      <c r="H20" s="11">
        <v>0</v>
      </c>
      <c r="I20" s="11">
        <v>0</v>
      </c>
    </row>
    <row r="21" spans="1:9" ht="38.25" x14ac:dyDescent="0.25">
      <c r="A21" s="14"/>
      <c r="B21" s="14">
        <v>67</v>
      </c>
      <c r="C21" s="15"/>
      <c r="D21" s="18" t="s">
        <v>52</v>
      </c>
      <c r="E21" s="10">
        <f>E22+E23</f>
        <v>1155463.6300000001</v>
      </c>
      <c r="F21" s="10">
        <f t="shared" ref="F21:I21" si="3">F22+F23</f>
        <v>1565400</v>
      </c>
      <c r="G21" s="10">
        <f t="shared" si="3"/>
        <v>1734969.34</v>
      </c>
      <c r="H21" s="10">
        <f t="shared" si="3"/>
        <v>1589704.1500000001</v>
      </c>
      <c r="I21" s="10">
        <f t="shared" si="3"/>
        <v>1621801.1300000001</v>
      </c>
    </row>
    <row r="22" spans="1:9" x14ac:dyDescent="0.25">
      <c r="A22" s="14"/>
      <c r="B22" s="14"/>
      <c r="C22" s="15">
        <v>11</v>
      </c>
      <c r="D22" s="19" t="s">
        <v>20</v>
      </c>
      <c r="E22" s="10">
        <v>797887.43</v>
      </c>
      <c r="F22" s="11">
        <v>1150400</v>
      </c>
      <c r="G22" s="11">
        <v>1290433.79</v>
      </c>
      <c r="H22" s="11">
        <v>1145168.6000000001</v>
      </c>
      <c r="I22" s="11">
        <v>1177265.58</v>
      </c>
    </row>
    <row r="23" spans="1:9" ht="25.5" x14ac:dyDescent="0.25">
      <c r="A23" s="14"/>
      <c r="B23" s="14"/>
      <c r="C23" s="15">
        <v>12</v>
      </c>
      <c r="D23" s="19" t="s">
        <v>85</v>
      </c>
      <c r="E23" s="10">
        <v>357576.2</v>
      </c>
      <c r="F23" s="11">
        <v>415000</v>
      </c>
      <c r="G23" s="11">
        <v>444535.55</v>
      </c>
      <c r="H23" s="11">
        <v>444535.55</v>
      </c>
      <c r="I23" s="11">
        <v>444535.55</v>
      </c>
    </row>
    <row r="25" spans="1:9" ht="15.75" x14ac:dyDescent="0.25">
      <c r="A25" s="76" t="s">
        <v>21</v>
      </c>
      <c r="B25" s="97"/>
      <c r="C25" s="97"/>
      <c r="D25" s="97"/>
      <c r="E25" s="97"/>
      <c r="F25" s="97"/>
      <c r="G25" s="97"/>
      <c r="H25" s="97"/>
      <c r="I25" s="97"/>
    </row>
    <row r="26" spans="1:9" ht="18" x14ac:dyDescent="0.25">
      <c r="A26" s="5"/>
      <c r="B26" s="5"/>
      <c r="C26" s="5"/>
      <c r="D26" s="5"/>
      <c r="E26" s="45">
        <f>E28+E50</f>
        <v>9320212.6799999997</v>
      </c>
      <c r="F26" s="45">
        <f>F28+F50</f>
        <v>10298400</v>
      </c>
      <c r="G26" s="45">
        <f t="shared" ref="G26:H26" si="4">G28+G50</f>
        <v>11436692.9</v>
      </c>
      <c r="H26" s="45">
        <f t="shared" si="4"/>
        <v>12112763.540000001</v>
      </c>
      <c r="I26" s="45">
        <f>I28+I50</f>
        <v>13074919.210000001</v>
      </c>
    </row>
    <row r="27" spans="1:9" ht="25.5" x14ac:dyDescent="0.25">
      <c r="A27" s="24" t="s">
        <v>16</v>
      </c>
      <c r="B27" s="23" t="s">
        <v>17</v>
      </c>
      <c r="C27" s="23" t="s">
        <v>18</v>
      </c>
      <c r="D27" s="23" t="s">
        <v>22</v>
      </c>
      <c r="E27" s="23" t="s">
        <v>12</v>
      </c>
      <c r="F27" s="24" t="s">
        <v>13</v>
      </c>
      <c r="G27" s="24" t="s">
        <v>48</v>
      </c>
      <c r="H27" s="24" t="s">
        <v>49</v>
      </c>
      <c r="I27" s="24" t="s">
        <v>50</v>
      </c>
    </row>
    <row r="28" spans="1:9" ht="15.75" customHeight="1" x14ac:dyDescent="0.25">
      <c r="A28" s="57">
        <v>3</v>
      </c>
      <c r="B28" s="57"/>
      <c r="C28" s="57"/>
      <c r="D28" s="57" t="s">
        <v>23</v>
      </c>
      <c r="E28" s="55">
        <f>E29+E34+E42+E45+E48</f>
        <v>9090569.75</v>
      </c>
      <c r="F28" s="55">
        <f t="shared" ref="F28:H28" si="5">F29+F34+F42+F45+F48</f>
        <v>10111300</v>
      </c>
      <c r="G28" s="55">
        <f t="shared" si="5"/>
        <v>11162587.790000001</v>
      </c>
      <c r="H28" s="55">
        <f t="shared" si="5"/>
        <v>11841672.24</v>
      </c>
      <c r="I28" s="55">
        <f>I29+I34+I42+I45+I48</f>
        <v>12803225.15</v>
      </c>
    </row>
    <row r="29" spans="1:9" ht="15.75" customHeight="1" x14ac:dyDescent="0.25">
      <c r="A29" s="13"/>
      <c r="B29" s="18">
        <v>31</v>
      </c>
      <c r="C29" s="18"/>
      <c r="D29" s="18" t="s">
        <v>24</v>
      </c>
      <c r="E29" s="10">
        <f>E30+E31+E32+E33</f>
        <v>8003985.9999999991</v>
      </c>
      <c r="F29" s="10">
        <f>F30+F31+F32+F33</f>
        <v>8443700</v>
      </c>
      <c r="G29" s="10">
        <f>G30+G31+G32+G33</f>
        <v>9270599.4700000007</v>
      </c>
      <c r="H29" s="10">
        <f>H30+H31+H32+H33</f>
        <v>10034974.49</v>
      </c>
      <c r="I29" s="10">
        <f>I30+I31+I32+I33</f>
        <v>10977540.450000001</v>
      </c>
    </row>
    <row r="30" spans="1:9" x14ac:dyDescent="0.25">
      <c r="A30" s="14"/>
      <c r="B30" s="14"/>
      <c r="C30" s="15">
        <v>11</v>
      </c>
      <c r="D30" s="15" t="s">
        <v>20</v>
      </c>
      <c r="E30" s="10">
        <v>653463.05000000005</v>
      </c>
      <c r="F30" s="11">
        <v>760400</v>
      </c>
      <c r="G30" s="11">
        <v>556950.23</v>
      </c>
      <c r="H30" s="11">
        <v>494187.84</v>
      </c>
      <c r="I30" s="11">
        <v>508051.33</v>
      </c>
    </row>
    <row r="31" spans="1:9" ht="25.5" x14ac:dyDescent="0.25">
      <c r="A31" s="14"/>
      <c r="B31" s="14"/>
      <c r="C31" s="15">
        <v>43</v>
      </c>
      <c r="D31" s="19" t="s">
        <v>54</v>
      </c>
      <c r="E31" s="10">
        <v>179509</v>
      </c>
      <c r="F31" s="11">
        <v>254000</v>
      </c>
      <c r="G31" s="11">
        <v>253912.65</v>
      </c>
      <c r="H31" s="11">
        <v>253912.65</v>
      </c>
      <c r="I31" s="11">
        <v>253912.65</v>
      </c>
    </row>
    <row r="32" spans="1:9" x14ac:dyDescent="0.25">
      <c r="A32" s="14"/>
      <c r="B32" s="14"/>
      <c r="C32" s="15">
        <v>52</v>
      </c>
      <c r="D32" s="15" t="s">
        <v>104</v>
      </c>
      <c r="E32" s="10">
        <v>7118114.9299999997</v>
      </c>
      <c r="F32" s="11">
        <v>7280000</v>
      </c>
      <c r="G32" s="11">
        <v>8378364</v>
      </c>
      <c r="H32" s="11">
        <v>9214693.5</v>
      </c>
      <c r="I32" s="11">
        <v>10141437</v>
      </c>
    </row>
    <row r="33" spans="1:9" ht="25.5" x14ac:dyDescent="0.25">
      <c r="A33" s="14"/>
      <c r="B33" s="14"/>
      <c r="C33" s="15">
        <v>56</v>
      </c>
      <c r="D33" s="19" t="s">
        <v>105</v>
      </c>
      <c r="E33" s="10">
        <v>52899.02</v>
      </c>
      <c r="F33" s="11">
        <v>149300</v>
      </c>
      <c r="G33" s="11">
        <v>81372.59</v>
      </c>
      <c r="H33" s="11">
        <v>72180.5</v>
      </c>
      <c r="I33" s="11">
        <v>74139.47</v>
      </c>
    </row>
    <row r="34" spans="1:9" x14ac:dyDescent="0.25">
      <c r="A34" s="14"/>
      <c r="B34" s="14">
        <v>32</v>
      </c>
      <c r="C34" s="15"/>
      <c r="D34" s="14" t="s">
        <v>36</v>
      </c>
      <c r="E34" s="10">
        <f>E35+E36+E37+E38+E39+E40+E41</f>
        <v>1077925.19</v>
      </c>
      <c r="F34" s="10">
        <f>F35+F36+F37+F38+F39+F40+F41</f>
        <v>1594600</v>
      </c>
      <c r="G34" s="10">
        <f>G35+G36+G37+G38+G39+G40+G41</f>
        <v>1616979.06</v>
      </c>
      <c r="H34" s="10">
        <f>H35+H36+H37+H38+H39+H40+H41</f>
        <v>1561977.18</v>
      </c>
      <c r="I34" s="10">
        <f>I35+I36+I37+I38+I39+I40+I41</f>
        <v>1574258.42</v>
      </c>
    </row>
    <row r="35" spans="1:9" x14ac:dyDescent="0.25">
      <c r="A35" s="14"/>
      <c r="B35" s="14"/>
      <c r="C35" s="15">
        <v>11</v>
      </c>
      <c r="D35" s="15" t="s">
        <v>20</v>
      </c>
      <c r="E35" s="10">
        <v>144424.38</v>
      </c>
      <c r="F35" s="11">
        <v>387000</v>
      </c>
      <c r="G35" s="11">
        <v>437905.13</v>
      </c>
      <c r="H35" s="11">
        <v>388704.83</v>
      </c>
      <c r="I35" s="11">
        <v>399629.85</v>
      </c>
    </row>
    <row r="36" spans="1:9" ht="25.5" x14ac:dyDescent="0.25">
      <c r="A36" s="14"/>
      <c r="B36" s="14"/>
      <c r="C36" s="15">
        <v>12</v>
      </c>
      <c r="D36" s="19" t="s">
        <v>85</v>
      </c>
      <c r="E36" s="10">
        <v>343980.16</v>
      </c>
      <c r="F36" s="11">
        <v>409000</v>
      </c>
      <c r="G36" s="11">
        <v>417034.61</v>
      </c>
      <c r="H36" s="11">
        <v>417034.61</v>
      </c>
      <c r="I36" s="11">
        <v>417034.61</v>
      </c>
    </row>
    <row r="37" spans="1:9" x14ac:dyDescent="0.25">
      <c r="A37" s="14"/>
      <c r="B37" s="14"/>
      <c r="C37" s="15">
        <v>31</v>
      </c>
      <c r="D37" s="15" t="s">
        <v>40</v>
      </c>
      <c r="E37" s="10">
        <v>0</v>
      </c>
      <c r="F37" s="11">
        <v>19600</v>
      </c>
      <c r="G37" s="11">
        <v>15069</v>
      </c>
      <c r="H37" s="11">
        <v>15069</v>
      </c>
      <c r="I37" s="11">
        <v>15069</v>
      </c>
    </row>
    <row r="38" spans="1:9" ht="25.5" x14ac:dyDescent="0.25">
      <c r="A38" s="14"/>
      <c r="B38" s="14"/>
      <c r="C38" s="15">
        <v>43</v>
      </c>
      <c r="D38" s="19" t="s">
        <v>54</v>
      </c>
      <c r="E38" s="10">
        <v>337531.45</v>
      </c>
      <c r="F38" s="11">
        <v>422000</v>
      </c>
      <c r="G38" s="11">
        <v>429466.5</v>
      </c>
      <c r="H38" s="11">
        <v>429466.5</v>
      </c>
      <c r="I38" s="11">
        <v>429466.5</v>
      </c>
    </row>
    <row r="39" spans="1:9" x14ac:dyDescent="0.25">
      <c r="A39" s="14"/>
      <c r="B39" s="14"/>
      <c r="C39" s="15">
        <v>52</v>
      </c>
      <c r="D39" s="15" t="s">
        <v>104</v>
      </c>
      <c r="E39" s="10">
        <v>188674.72</v>
      </c>
      <c r="F39" s="11">
        <v>251000</v>
      </c>
      <c r="G39" s="11">
        <v>265741.81</v>
      </c>
      <c r="H39" s="11">
        <v>265741.81</v>
      </c>
      <c r="I39" s="11">
        <v>265741.81</v>
      </c>
    </row>
    <row r="40" spans="1:9" ht="25.5" x14ac:dyDescent="0.25">
      <c r="A40" s="14"/>
      <c r="B40" s="14"/>
      <c r="C40" s="15">
        <v>56</v>
      </c>
      <c r="D40" s="19" t="s">
        <v>105</v>
      </c>
      <c r="E40" s="10">
        <v>63314.48</v>
      </c>
      <c r="F40" s="11">
        <v>104000</v>
      </c>
      <c r="G40" s="11">
        <v>51762.01</v>
      </c>
      <c r="H40" s="11">
        <v>45960.43</v>
      </c>
      <c r="I40" s="11">
        <v>47316.65</v>
      </c>
    </row>
    <row r="41" spans="1:9" x14ac:dyDescent="0.25">
      <c r="A41" s="14"/>
      <c r="B41" s="14"/>
      <c r="C41" s="15">
        <v>61</v>
      </c>
      <c r="D41" s="15" t="s">
        <v>99</v>
      </c>
      <c r="E41" s="10"/>
      <c r="F41" s="11">
        <v>2000</v>
      </c>
      <c r="G41" s="11"/>
      <c r="H41" s="11"/>
      <c r="I41" s="11"/>
    </row>
    <row r="42" spans="1:9" x14ac:dyDescent="0.25">
      <c r="A42" s="14"/>
      <c r="B42" s="14">
        <v>34</v>
      </c>
      <c r="C42" s="15"/>
      <c r="D42" s="15" t="s">
        <v>86</v>
      </c>
      <c r="E42" s="10">
        <f>E43+E44</f>
        <v>6594.56</v>
      </c>
      <c r="F42" s="10">
        <f t="shared" ref="F42:I42" si="6">F43+F44</f>
        <v>7000</v>
      </c>
      <c r="G42" s="10">
        <f t="shared" si="6"/>
        <v>5952.27</v>
      </c>
      <c r="H42" s="10">
        <f t="shared" si="6"/>
        <v>5952.27</v>
      </c>
      <c r="I42" s="10">
        <f t="shared" si="6"/>
        <v>5952.27</v>
      </c>
    </row>
    <row r="43" spans="1:9" ht="25.5" x14ac:dyDescent="0.25">
      <c r="A43" s="14"/>
      <c r="B43" s="14"/>
      <c r="C43" s="15">
        <v>12</v>
      </c>
      <c r="D43" s="19" t="s">
        <v>85</v>
      </c>
      <c r="E43" s="10">
        <v>6594.56</v>
      </c>
      <c r="F43" s="11">
        <v>6000</v>
      </c>
      <c r="G43" s="11">
        <v>5952.27</v>
      </c>
      <c r="H43" s="11">
        <v>5952.27</v>
      </c>
      <c r="I43" s="11">
        <v>5952.27</v>
      </c>
    </row>
    <row r="44" spans="1:9" ht="25.5" x14ac:dyDescent="0.25">
      <c r="A44" s="14"/>
      <c r="B44" s="14"/>
      <c r="C44" s="15">
        <v>56</v>
      </c>
      <c r="D44" s="19" t="s">
        <v>105</v>
      </c>
      <c r="E44" s="10">
        <v>0</v>
      </c>
      <c r="F44" s="11">
        <v>1000</v>
      </c>
      <c r="G44" s="11">
        <v>0</v>
      </c>
      <c r="H44" s="11">
        <v>0</v>
      </c>
      <c r="I44" s="11">
        <v>0</v>
      </c>
    </row>
    <row r="45" spans="1:9" ht="38.25" x14ac:dyDescent="0.25">
      <c r="A45" s="14"/>
      <c r="B45" s="14">
        <v>37</v>
      </c>
      <c r="C45" s="15"/>
      <c r="D45" s="19" t="s">
        <v>106</v>
      </c>
      <c r="E45" s="10">
        <f>E46+E47</f>
        <v>0</v>
      </c>
      <c r="F45" s="10">
        <f t="shared" ref="F45:I45" si="7">F46+F47</f>
        <v>66000</v>
      </c>
      <c r="G45" s="10">
        <f t="shared" si="7"/>
        <v>269056.99</v>
      </c>
      <c r="H45" s="10">
        <f t="shared" si="7"/>
        <v>238768.3</v>
      </c>
      <c r="I45" s="10">
        <f t="shared" si="7"/>
        <v>245474.01</v>
      </c>
    </row>
    <row r="46" spans="1:9" x14ac:dyDescent="0.25">
      <c r="A46" s="14"/>
      <c r="B46" s="14"/>
      <c r="C46" s="15">
        <v>11</v>
      </c>
      <c r="D46" s="15" t="s">
        <v>20</v>
      </c>
      <c r="E46" s="10">
        <v>0</v>
      </c>
      <c r="F46" s="11">
        <v>0</v>
      </c>
      <c r="G46" s="11">
        <v>269056.99</v>
      </c>
      <c r="H46" s="11">
        <v>238768.3</v>
      </c>
      <c r="I46" s="11">
        <v>245474.01</v>
      </c>
    </row>
    <row r="47" spans="1:9" x14ac:dyDescent="0.25">
      <c r="A47" s="14"/>
      <c r="B47" s="14"/>
      <c r="C47" s="15">
        <v>52</v>
      </c>
      <c r="D47" s="15" t="s">
        <v>104</v>
      </c>
      <c r="E47" s="10">
        <v>0</v>
      </c>
      <c r="F47" s="11">
        <v>66000</v>
      </c>
      <c r="G47" s="11">
        <v>0</v>
      </c>
      <c r="H47" s="11">
        <v>0</v>
      </c>
      <c r="I47" s="11">
        <v>0</v>
      </c>
    </row>
    <row r="48" spans="1:9" x14ac:dyDescent="0.25">
      <c r="A48" s="14"/>
      <c r="B48" s="14">
        <v>38</v>
      </c>
      <c r="C48" s="15"/>
      <c r="D48" s="15" t="s">
        <v>87</v>
      </c>
      <c r="E48" s="10">
        <f>E49</f>
        <v>2064</v>
      </c>
      <c r="F48" s="10">
        <f t="shared" ref="F48:I48" si="8">F49</f>
        <v>0</v>
      </c>
      <c r="G48" s="10">
        <f t="shared" si="8"/>
        <v>0</v>
      </c>
      <c r="H48" s="10">
        <f t="shared" si="8"/>
        <v>0</v>
      </c>
      <c r="I48" s="10">
        <f t="shared" si="8"/>
        <v>0</v>
      </c>
    </row>
    <row r="49" spans="1:9" x14ac:dyDescent="0.25">
      <c r="A49" s="14"/>
      <c r="B49" s="14"/>
      <c r="C49" s="15">
        <v>31</v>
      </c>
      <c r="D49" s="15"/>
      <c r="E49" s="10">
        <v>2064</v>
      </c>
      <c r="F49" s="11">
        <v>0</v>
      </c>
      <c r="G49" s="11">
        <v>0</v>
      </c>
      <c r="H49" s="11">
        <v>0</v>
      </c>
      <c r="I49" s="11">
        <v>0</v>
      </c>
    </row>
    <row r="50" spans="1:9" ht="25.5" x14ac:dyDescent="0.25">
      <c r="A50" s="52">
        <v>4</v>
      </c>
      <c r="B50" s="52"/>
      <c r="C50" s="53"/>
      <c r="D50" s="54" t="s">
        <v>25</v>
      </c>
      <c r="E50" s="55">
        <f>E51</f>
        <v>229642.93</v>
      </c>
      <c r="F50" s="55">
        <f t="shared" ref="F50:I50" si="9">F51</f>
        <v>187100</v>
      </c>
      <c r="G50" s="55">
        <f t="shared" si="9"/>
        <v>274105.11</v>
      </c>
      <c r="H50" s="55">
        <f t="shared" si="9"/>
        <v>271091.3</v>
      </c>
      <c r="I50" s="55">
        <f t="shared" si="9"/>
        <v>271694.06</v>
      </c>
    </row>
    <row r="51" spans="1:9" ht="38.25" x14ac:dyDescent="0.25">
      <c r="A51" s="14"/>
      <c r="B51" s="14">
        <v>42</v>
      </c>
      <c r="C51" s="15"/>
      <c r="D51" s="19" t="s">
        <v>107</v>
      </c>
      <c r="E51" s="10">
        <f>E52+E53+E54+E55</f>
        <v>229642.93</v>
      </c>
      <c r="F51" s="10">
        <f t="shared" ref="F51:I51" si="10">F52+F53+F54+F55</f>
        <v>187100</v>
      </c>
      <c r="G51" s="10">
        <f t="shared" si="10"/>
        <v>274105.11</v>
      </c>
      <c r="H51" s="10">
        <f t="shared" si="10"/>
        <v>271091.3</v>
      </c>
      <c r="I51" s="10">
        <f t="shared" si="10"/>
        <v>271694.06</v>
      </c>
    </row>
    <row r="52" spans="1:9" x14ac:dyDescent="0.25">
      <c r="A52" s="14"/>
      <c r="B52" s="14"/>
      <c r="C52" s="15">
        <v>11</v>
      </c>
      <c r="D52" s="15" t="s">
        <v>20</v>
      </c>
      <c r="E52" s="10">
        <v>0</v>
      </c>
      <c r="F52" s="11">
        <v>3000</v>
      </c>
      <c r="G52" s="11">
        <v>26521.439999999999</v>
      </c>
      <c r="H52" s="11">
        <v>23507.63</v>
      </c>
      <c r="I52" s="11">
        <v>24110.39</v>
      </c>
    </row>
    <row r="53" spans="1:9" ht="25.5" x14ac:dyDescent="0.25">
      <c r="A53" s="14"/>
      <c r="B53" s="14"/>
      <c r="C53" s="15">
        <v>12</v>
      </c>
      <c r="D53" s="19" t="s">
        <v>85</v>
      </c>
      <c r="E53" s="10">
        <v>7001.48</v>
      </c>
      <c r="F53" s="11">
        <v>0</v>
      </c>
      <c r="G53" s="11">
        <v>21548.67</v>
      </c>
      <c r="H53" s="11">
        <v>21548.67</v>
      </c>
      <c r="I53" s="11">
        <v>21548.67</v>
      </c>
    </row>
    <row r="54" spans="1:9" x14ac:dyDescent="0.25">
      <c r="A54" s="14"/>
      <c r="B54" s="14"/>
      <c r="C54" s="15">
        <v>31</v>
      </c>
      <c r="D54" s="15" t="s">
        <v>40</v>
      </c>
      <c r="E54" s="10">
        <v>892.45</v>
      </c>
      <c r="F54" s="11">
        <v>30100</v>
      </c>
      <c r="G54" s="11">
        <v>37672.5</v>
      </c>
      <c r="H54" s="11">
        <v>37672.5</v>
      </c>
      <c r="I54" s="11">
        <v>37672.5</v>
      </c>
    </row>
    <row r="55" spans="1:9" ht="15.75" customHeight="1" x14ac:dyDescent="0.25">
      <c r="A55" s="14"/>
      <c r="B55" s="14"/>
      <c r="C55" s="15">
        <v>52</v>
      </c>
      <c r="D55" s="15" t="s">
        <v>104</v>
      </c>
      <c r="E55" s="10">
        <v>221749</v>
      </c>
      <c r="F55" s="11">
        <v>154000</v>
      </c>
      <c r="G55" s="11">
        <v>188362.5</v>
      </c>
      <c r="H55" s="11">
        <v>188362.5</v>
      </c>
      <c r="I55" s="11">
        <v>188362.5</v>
      </c>
    </row>
    <row r="59" spans="1:9" ht="16.5" customHeight="1" x14ac:dyDescent="0.25"/>
  </sheetData>
  <mergeCells count="5">
    <mergeCell ref="A7:I7"/>
    <mergeCell ref="A25:I25"/>
    <mergeCell ref="A1:I1"/>
    <mergeCell ref="A3:I3"/>
    <mergeCell ref="A5:I5"/>
  </mergeCells>
  <pageMargins left="0.7" right="0.7" top="0.75" bottom="0.75" header="0.3" footer="0.3"/>
  <pageSetup paperSize="9" scale="7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1098BB-557D-42AD-88B2-2D9B9E4C9072}">
  <sheetPr>
    <pageSetUpPr fitToPage="1"/>
  </sheetPr>
  <dimension ref="A1:I59"/>
  <sheetViews>
    <sheetView topLeftCell="A19" workbookViewId="0">
      <selection activeCell="I26" sqref="I26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5.42578125" bestFit="1" customWidth="1"/>
    <col min="4" max="4" width="26.42578125" customWidth="1"/>
    <col min="5" max="9" width="25.28515625" customWidth="1"/>
  </cols>
  <sheetData>
    <row r="1" spans="1:9" ht="42" customHeight="1" x14ac:dyDescent="0.25">
      <c r="A1" s="76" t="s">
        <v>55</v>
      </c>
      <c r="B1" s="76"/>
      <c r="C1" s="76"/>
      <c r="D1" s="76"/>
      <c r="E1" s="76"/>
      <c r="F1" s="76"/>
      <c r="G1" s="76"/>
      <c r="H1" s="76"/>
      <c r="I1" s="76"/>
    </row>
    <row r="2" spans="1:9" ht="18" customHeight="1" x14ac:dyDescent="0.25">
      <c r="A2" s="28"/>
      <c r="B2" s="28"/>
      <c r="C2" s="28"/>
      <c r="D2" s="28"/>
      <c r="E2" s="28"/>
      <c r="F2" s="28"/>
      <c r="G2" s="28"/>
      <c r="H2" s="28"/>
      <c r="I2" s="28"/>
    </row>
    <row r="3" spans="1:9" ht="15.75" x14ac:dyDescent="0.25">
      <c r="A3" s="76" t="s">
        <v>33</v>
      </c>
      <c r="B3" s="76"/>
      <c r="C3" s="76"/>
      <c r="D3" s="76"/>
      <c r="E3" s="76"/>
      <c r="F3" s="76"/>
      <c r="G3" s="76"/>
      <c r="H3" s="78"/>
      <c r="I3" s="78"/>
    </row>
    <row r="4" spans="1:9" ht="18" x14ac:dyDescent="0.25">
      <c r="A4" s="28"/>
      <c r="B4" s="28"/>
      <c r="C4" s="28"/>
      <c r="D4" s="28"/>
      <c r="E4" s="28"/>
      <c r="F4" s="28"/>
      <c r="G4" s="28"/>
      <c r="H4" s="6"/>
      <c r="I4" s="6"/>
    </row>
    <row r="5" spans="1:9" ht="18" customHeight="1" x14ac:dyDescent="0.25">
      <c r="A5" s="76" t="s">
        <v>15</v>
      </c>
      <c r="B5" s="77"/>
      <c r="C5" s="77"/>
      <c r="D5" s="77"/>
      <c r="E5" s="77"/>
      <c r="F5" s="77"/>
      <c r="G5" s="77"/>
      <c r="H5" s="77"/>
      <c r="I5" s="77"/>
    </row>
    <row r="6" spans="1:9" ht="18" x14ac:dyDescent="0.25">
      <c r="A6" s="28"/>
      <c r="B6" s="28"/>
      <c r="C6" s="28"/>
      <c r="D6" s="28"/>
      <c r="E6" s="28"/>
      <c r="F6" s="28"/>
      <c r="G6" s="28"/>
      <c r="H6" s="6"/>
      <c r="I6" s="6"/>
    </row>
    <row r="7" spans="1:9" ht="15.75" x14ac:dyDescent="0.25">
      <c r="A7" s="76" t="s">
        <v>1</v>
      </c>
      <c r="B7" s="97"/>
      <c r="C7" s="97"/>
      <c r="D7" s="97"/>
      <c r="E7" s="97"/>
      <c r="F7" s="97"/>
      <c r="G7" s="97"/>
      <c r="H7" s="97"/>
      <c r="I7" s="97"/>
    </row>
    <row r="8" spans="1:9" ht="18" x14ac:dyDescent="0.25">
      <c r="A8" s="28"/>
      <c r="B8" s="28"/>
      <c r="C8" s="28"/>
      <c r="D8" s="28"/>
      <c r="E8" s="45">
        <f>E10-E11-E14-E16-E18-E21</f>
        <v>0</v>
      </c>
      <c r="F8" s="45">
        <f t="shared" ref="F8:I8" si="0">F10-F11-F14-F16-F18-F21</f>
        <v>0</v>
      </c>
      <c r="G8" s="45">
        <f t="shared" si="0"/>
        <v>2.3283064365386963E-10</v>
      </c>
      <c r="H8" s="45">
        <f t="shared" si="0"/>
        <v>0</v>
      </c>
      <c r="I8" s="45">
        <f t="shared" si="0"/>
        <v>0</v>
      </c>
    </row>
    <row r="9" spans="1:9" ht="25.5" x14ac:dyDescent="0.25">
      <c r="A9" s="24" t="s">
        <v>16</v>
      </c>
      <c r="B9" s="23" t="s">
        <v>17</v>
      </c>
      <c r="C9" s="23" t="s">
        <v>18</v>
      </c>
      <c r="D9" s="23" t="s">
        <v>14</v>
      </c>
      <c r="E9" s="23" t="s">
        <v>12</v>
      </c>
      <c r="F9" s="24" t="s">
        <v>13</v>
      </c>
      <c r="G9" s="24" t="s">
        <v>48</v>
      </c>
      <c r="H9" s="24" t="s">
        <v>49</v>
      </c>
      <c r="I9" s="24" t="s">
        <v>50</v>
      </c>
    </row>
    <row r="10" spans="1:9" ht="15.75" customHeight="1" x14ac:dyDescent="0.25">
      <c r="A10" s="13">
        <v>6</v>
      </c>
      <c r="B10" s="13"/>
      <c r="C10" s="13"/>
      <c r="D10" s="13" t="s">
        <v>19</v>
      </c>
      <c r="E10" s="10">
        <f>' Račun prihoda i rashoda_HRK'!E10/' Račun prihoda i rashoda_HRK'!$J$9</f>
        <v>1233931.6902249651</v>
      </c>
      <c r="F10" s="10">
        <f>' Račun prihoda i rashoda_HRK'!F10/' Račun prihoda i rashoda_HRK'!$J$9</f>
        <v>1366832.5701771849</v>
      </c>
      <c r="G10" s="10">
        <f>' Račun prihoda i rashoda_HRK'!G10/' Račun prihoda i rashoda_HRK'!$J$9</f>
        <v>1517910.0019908422</v>
      </c>
      <c r="H10" s="10">
        <f>' Račun prihoda i rashoda_HRK'!H10/' Račun prihoda i rashoda_HRK'!$J$9</f>
        <v>1607639.9973455437</v>
      </c>
      <c r="I10" s="10">
        <f>' Račun prihoda i rashoda_HRK'!I10/' Račun prihoda i rashoda_HRK'!$J$9</f>
        <v>1735339.9986727722</v>
      </c>
    </row>
    <row r="11" spans="1:9" ht="38.25" x14ac:dyDescent="0.25">
      <c r="A11" s="13"/>
      <c r="B11" s="18">
        <v>63</v>
      </c>
      <c r="C11" s="18"/>
      <c r="D11" s="18" t="s">
        <v>51</v>
      </c>
      <c r="E11" s="10">
        <f>' Račun prihoda i rashoda_HRK'!E11/' Račun prihoda i rashoda_HRK'!$J$9</f>
        <v>1011559.8632955073</v>
      </c>
      <c r="F11" s="10">
        <f>' Račun prihoda i rashoda_HRK'!F11/' Račun prihoda i rashoda_HRK'!$J$9</f>
        <v>1062485.8982016058</v>
      </c>
      <c r="G11" s="10">
        <f>' Račun prihoda i rashoda_HRK'!G11/' Račun prihoda i rashoda_HRK'!$J$9</f>
        <v>1189939.9986727717</v>
      </c>
      <c r="H11" s="10">
        <f>' Račun prihoda i rashoda_HRK'!H11/' Račun prihoda i rashoda_HRK'!$J$9</f>
        <v>1298949.9980091578</v>
      </c>
      <c r="I11" s="10">
        <f>' Račun prihoda i rashoda_HRK'!I11/' Račun prihoda i rashoda_HRK'!$J$9</f>
        <v>1422389.9980091581</v>
      </c>
    </row>
    <row r="12" spans="1:9" x14ac:dyDescent="0.25">
      <c r="A12" s="14"/>
      <c r="B12" s="14"/>
      <c r="C12" s="15">
        <v>52</v>
      </c>
      <c r="D12" s="15" t="s">
        <v>53</v>
      </c>
      <c r="E12" s="10">
        <f>' Račun prihoda i rashoda_HRK'!E12/' Račun prihoda i rashoda_HRK'!$J$9</f>
        <v>1000315.5391864091</v>
      </c>
      <c r="F12" s="10">
        <f>' Račun prihoda i rashoda_HRK'!F12/' Račun prihoda i rashoda_HRK'!$J$9</f>
        <v>1028734.4880217665</v>
      </c>
      <c r="G12" s="10">
        <f>' Račun prihoda i rashoda_HRK'!G12/' Račun prihoda i rashoda_HRK'!$J$9</f>
        <v>1172269.9993363859</v>
      </c>
      <c r="H12" s="10">
        <f>' Račun prihoda i rashoda_HRK'!H12/' Račun prihoda i rashoda_HRK'!$J$9</f>
        <v>1283269.9993363859</v>
      </c>
      <c r="I12" s="10">
        <f>' Račun prihoda i rashoda_HRK'!I12/' Račun prihoda i rashoda_HRK'!$J$9</f>
        <v>1406269.9993363859</v>
      </c>
    </row>
    <row r="13" spans="1:9" ht="22.5" customHeight="1" x14ac:dyDescent="0.25">
      <c r="A13" s="14"/>
      <c r="B13" s="14"/>
      <c r="C13" s="15">
        <v>56</v>
      </c>
      <c r="D13" s="18" t="s">
        <v>100</v>
      </c>
      <c r="E13" s="10">
        <f>' Račun prihoda i rashoda_HRK'!E13/' Račun prihoda i rashoda_HRK'!$J$9</f>
        <v>11244.324109098148</v>
      </c>
      <c r="F13" s="10">
        <f>' Račun prihoda i rashoda_HRK'!F13/' Račun prihoda i rashoda_HRK'!$J$9</f>
        <v>33751.410179839404</v>
      </c>
      <c r="G13" s="10">
        <f>' Račun prihoda i rashoda_HRK'!G13/' Račun prihoda i rashoda_HRK'!$J$9</f>
        <v>17669.999336385954</v>
      </c>
      <c r="H13" s="10">
        <f>' Račun prihoda i rashoda_HRK'!H13/' Račun prihoda i rashoda_HRK'!$J$9</f>
        <v>15679.998672771915</v>
      </c>
      <c r="I13" s="10">
        <f>' Račun prihoda i rashoda_HRK'!I13/' Račun prihoda i rashoda_HRK'!$J$9</f>
        <v>16119.998672771915</v>
      </c>
    </row>
    <row r="14" spans="1:9" x14ac:dyDescent="0.25">
      <c r="A14" s="14"/>
      <c r="B14" s="14">
        <v>64</v>
      </c>
      <c r="C14" s="15"/>
      <c r="D14" s="15" t="s">
        <v>101</v>
      </c>
      <c r="E14" s="10">
        <f>' Račun prihoda i rashoda_HRK'!E14/' Račun prihoda i rashoda_HRK'!$J$9</f>
        <v>4.0414095162253627</v>
      </c>
      <c r="F14" s="10">
        <f>' Račun prihoda i rashoda_HRK'!F14/' Račun prihoda i rashoda_HRK'!$J$9</f>
        <v>0</v>
      </c>
      <c r="G14" s="10">
        <f>' Račun prihoda i rashoda_HRK'!G14/' Račun prihoda i rashoda_HRK'!$J$9</f>
        <v>0</v>
      </c>
      <c r="H14" s="10">
        <f>' Račun prihoda i rashoda_HRK'!H14/' Račun prihoda i rashoda_HRK'!$J$9</f>
        <v>0</v>
      </c>
      <c r="I14" s="10">
        <f>' Račun prihoda i rashoda_HRK'!I14/' Račun prihoda i rashoda_HRK'!$J$9</f>
        <v>0</v>
      </c>
    </row>
    <row r="15" spans="1:9" x14ac:dyDescent="0.25">
      <c r="A15" s="14"/>
      <c r="B15" s="14"/>
      <c r="C15" s="15">
        <v>31</v>
      </c>
      <c r="D15" s="15" t="s">
        <v>40</v>
      </c>
      <c r="E15" s="10">
        <f>' Račun prihoda i rashoda_HRK'!E15/' Račun prihoda i rashoda_HRK'!$J$9</f>
        <v>3.9816842524387814</v>
      </c>
      <c r="F15" s="10">
        <f>' Račun prihoda i rashoda_HRK'!F15/' Račun prihoda i rashoda_HRK'!$J$9</f>
        <v>0</v>
      </c>
      <c r="G15" s="10">
        <f>' Račun prihoda i rashoda_HRK'!G15/' Račun prihoda i rashoda_HRK'!$J$9</f>
        <v>0</v>
      </c>
      <c r="H15" s="10">
        <f>' Račun prihoda i rashoda_HRK'!H15/' Račun prihoda i rashoda_HRK'!$J$9</f>
        <v>0</v>
      </c>
      <c r="I15" s="10">
        <f>' Račun prihoda i rashoda_HRK'!I15/' Račun prihoda i rashoda_HRK'!$J$9</f>
        <v>0</v>
      </c>
    </row>
    <row r="16" spans="1:9" ht="51" x14ac:dyDescent="0.25">
      <c r="A16" s="14"/>
      <c r="B16" s="14">
        <v>65</v>
      </c>
      <c r="C16" s="15"/>
      <c r="D16" s="18" t="s">
        <v>102</v>
      </c>
      <c r="E16" s="10">
        <f>' Račun prihoda i rashoda_HRK'!E16/' Račun prihoda i rashoda_HRK'!$J$9</f>
        <v>68623.060587962042</v>
      </c>
      <c r="F16" s="10">
        <f>' Račun prihoda i rashoda_HRK'!F16/' Račun prihoda i rashoda_HRK'!$J$9</f>
        <v>89720.618488287204</v>
      </c>
      <c r="G16" s="10">
        <f>' Račun prihoda i rashoda_HRK'!G16/' Račun prihoda i rashoda_HRK'!$J$9</f>
        <v>90700</v>
      </c>
      <c r="H16" s="10">
        <f>' Račun prihoda i rashoda_HRK'!H16/' Račun prihoda i rashoda_HRK'!$J$9</f>
        <v>90700</v>
      </c>
      <c r="I16" s="10">
        <f>' Račun prihoda i rashoda_HRK'!I16/' Račun prihoda i rashoda_HRK'!$J$9</f>
        <v>90700</v>
      </c>
    </row>
    <row r="17" spans="1:9" ht="25.5" x14ac:dyDescent="0.25">
      <c r="A17" s="14"/>
      <c r="B17" s="14"/>
      <c r="C17" s="15">
        <v>43</v>
      </c>
      <c r="D17" s="51" t="s">
        <v>54</v>
      </c>
      <c r="E17" s="10">
        <f>' Račun prihoda i rashoda_HRK'!E17/' Račun prihoda i rashoda_HRK'!$J$9</f>
        <v>68623.060587962042</v>
      </c>
      <c r="F17" s="10">
        <f>' Račun prihoda i rashoda_HRK'!F17/' Račun prihoda i rashoda_HRK'!$J$9</f>
        <v>89720.618488287204</v>
      </c>
      <c r="G17" s="10">
        <f>' Račun prihoda i rashoda_HRK'!G17/' Račun prihoda i rashoda_HRK'!$J$9</f>
        <v>90700</v>
      </c>
      <c r="H17" s="10">
        <f>' Račun prihoda i rashoda_HRK'!H17/' Račun prihoda i rashoda_HRK'!$J$9</f>
        <v>90700</v>
      </c>
      <c r="I17" s="10">
        <f>' Račun prihoda i rashoda_HRK'!I17/' Račun prihoda i rashoda_HRK'!$J$9</f>
        <v>90700</v>
      </c>
    </row>
    <row r="18" spans="1:9" ht="40.5" customHeight="1" x14ac:dyDescent="0.25">
      <c r="A18" s="14"/>
      <c r="B18" s="14">
        <v>66</v>
      </c>
      <c r="C18" s="15"/>
      <c r="D18" s="51" t="s">
        <v>103</v>
      </c>
      <c r="E18" s="10">
        <f>' Račun prihoda i rashoda_HRK'!E18/' Račun prihoda i rashoda_HRK'!$J$9</f>
        <v>388.34693742119583</v>
      </c>
      <c r="F18" s="10">
        <f>' Račun prihoda i rashoda_HRK'!F18/' Račun prihoda i rashoda_HRK'!$J$9</f>
        <v>6861.7691950361668</v>
      </c>
      <c r="G18" s="10">
        <f>' Račun prihoda i rashoda_HRK'!G18/' Račun prihoda i rashoda_HRK'!$J$9</f>
        <v>7000</v>
      </c>
      <c r="H18" s="10">
        <f>' Račun prihoda i rashoda_HRK'!H18/' Račun prihoda i rashoda_HRK'!$J$9</f>
        <v>7000</v>
      </c>
      <c r="I18" s="10">
        <f>' Račun prihoda i rashoda_HRK'!I18/' Račun prihoda i rashoda_HRK'!$J$9</f>
        <v>7000</v>
      </c>
    </row>
    <row r="19" spans="1:9" x14ac:dyDescent="0.25">
      <c r="A19" s="14"/>
      <c r="B19" s="14"/>
      <c r="C19" s="15">
        <v>31</v>
      </c>
      <c r="D19" s="15" t="s">
        <v>40</v>
      </c>
      <c r="E19" s="10">
        <f>' Račun prihoda i rashoda_HRK'!E19/' Račun prihoda i rashoda_HRK'!$J$9</f>
        <v>388.34693742119583</v>
      </c>
      <c r="F19" s="10">
        <f>' Račun prihoda i rashoda_HRK'!F19/' Račun prihoda i rashoda_HRK'!$J$9</f>
        <v>6596.3235782069141</v>
      </c>
      <c r="G19" s="10">
        <f>' Račun prihoda i rashoda_HRK'!G19/' Račun prihoda i rashoda_HRK'!$J$9</f>
        <v>7000</v>
      </c>
      <c r="H19" s="10">
        <f>' Račun prihoda i rashoda_HRK'!H19/' Račun prihoda i rashoda_HRK'!$J$9</f>
        <v>7000</v>
      </c>
      <c r="I19" s="10">
        <f>' Račun prihoda i rashoda_HRK'!I19/' Račun prihoda i rashoda_HRK'!$J$9</f>
        <v>7000</v>
      </c>
    </row>
    <row r="20" spans="1:9" x14ac:dyDescent="0.25">
      <c r="A20" s="14"/>
      <c r="B20" s="14"/>
      <c r="C20" s="15">
        <v>61</v>
      </c>
      <c r="D20" s="15" t="s">
        <v>99</v>
      </c>
      <c r="E20" s="10">
        <f>' Račun prihoda i rashoda_HRK'!E20/' Račun prihoda i rashoda_HRK'!$J$9</f>
        <v>0</v>
      </c>
      <c r="F20" s="10">
        <f>' Račun prihoda i rashoda_HRK'!F20/' Račun prihoda i rashoda_HRK'!$J$9</f>
        <v>265.44561682925212</v>
      </c>
      <c r="G20" s="10">
        <f>' Račun prihoda i rashoda_HRK'!G20/' Račun prihoda i rashoda_HRK'!$J$9</f>
        <v>0</v>
      </c>
      <c r="H20" s="10">
        <f>' Račun prihoda i rashoda_HRK'!H20/' Račun prihoda i rashoda_HRK'!$J$9</f>
        <v>0</v>
      </c>
      <c r="I20" s="10">
        <f>' Račun prihoda i rashoda_HRK'!I20/' Račun prihoda i rashoda_HRK'!$J$9</f>
        <v>0</v>
      </c>
    </row>
    <row r="21" spans="1:9" ht="38.25" x14ac:dyDescent="0.25">
      <c r="A21" s="14"/>
      <c r="B21" s="14">
        <v>67</v>
      </c>
      <c r="C21" s="15"/>
      <c r="D21" s="18" t="s">
        <v>52</v>
      </c>
      <c r="E21" s="10">
        <f>' Račun prihoda i rashoda_HRK'!E21/' Račun prihoda i rashoda_HRK'!$J$9</f>
        <v>153356.37799455837</v>
      </c>
      <c r="F21" s="10">
        <f>' Račun prihoda i rashoda_HRK'!F21/' Račun prihoda i rashoda_HRK'!$J$9</f>
        <v>207764.28429225562</v>
      </c>
      <c r="G21" s="10">
        <f>' Račun prihoda i rashoda_HRK'!G21/' Račun prihoda i rashoda_HRK'!$J$9</f>
        <v>230270.0033180702</v>
      </c>
      <c r="H21" s="10">
        <f>' Račun prihoda i rashoda_HRK'!H21/' Račun prihoda i rashoda_HRK'!$J$9</f>
        <v>210989.99933638595</v>
      </c>
      <c r="I21" s="10">
        <f>' Račun prihoda i rashoda_HRK'!I21/' Račun prihoda i rashoda_HRK'!$J$9</f>
        <v>215250.00066361405</v>
      </c>
    </row>
    <row r="22" spans="1:9" x14ac:dyDescent="0.25">
      <c r="A22" s="14"/>
      <c r="B22" s="14"/>
      <c r="C22" s="15">
        <v>11</v>
      </c>
      <c r="D22" s="19" t="s">
        <v>20</v>
      </c>
      <c r="E22" s="10">
        <f>' Račun prihoda i rashoda_HRK'!E22/' Račun prihoda i rashoda_HRK'!$J$9</f>
        <v>105897.86050832836</v>
      </c>
      <c r="F22" s="10">
        <f>' Račun prihoda i rashoda_HRK'!F22/' Račun prihoda i rashoda_HRK'!$J$9</f>
        <v>152684.31880018581</v>
      </c>
      <c r="G22" s="10">
        <f>' Račun prihoda i rashoda_HRK'!G22/' Račun prihoda i rashoda_HRK'!$J$9</f>
        <v>171269.9966819298</v>
      </c>
      <c r="H22" s="10">
        <f>' Račun prihoda i rashoda_HRK'!H22/' Račun prihoda i rashoda_HRK'!$J$9</f>
        <v>151989.99270024555</v>
      </c>
      <c r="I22" s="10">
        <f>' Račun prihoda i rashoda_HRK'!I22/' Račun prihoda i rashoda_HRK'!$J$9</f>
        <v>156249.99402747361</v>
      </c>
    </row>
    <row r="23" spans="1:9" ht="25.5" x14ac:dyDescent="0.25">
      <c r="A23" s="14"/>
      <c r="B23" s="14"/>
      <c r="C23" s="15">
        <v>12</v>
      </c>
      <c r="D23" s="19" t="s">
        <v>85</v>
      </c>
      <c r="E23" s="10">
        <f>' Račun prihoda i rashoda_HRK'!E23/' Račun prihoda i rashoda_HRK'!$J$9</f>
        <v>47458.517486230005</v>
      </c>
      <c r="F23" s="10">
        <f>' Račun prihoda i rashoda_HRK'!F23/' Račun prihoda i rashoda_HRK'!$J$9</f>
        <v>55079.965492069809</v>
      </c>
      <c r="G23" s="10">
        <f>' Račun prihoda i rashoda_HRK'!G23/' Račun prihoda i rashoda_HRK'!$J$9</f>
        <v>59000.006636140417</v>
      </c>
      <c r="H23" s="10">
        <f>' Račun prihoda i rashoda_HRK'!H23/' Račun prihoda i rashoda_HRK'!$J$9</f>
        <v>59000.006636140417</v>
      </c>
      <c r="I23" s="10">
        <f>' Račun prihoda i rashoda_HRK'!I23/' Račun prihoda i rashoda_HRK'!$J$9</f>
        <v>59000.006636140417</v>
      </c>
    </row>
    <row r="25" spans="1:9" ht="15.75" x14ac:dyDescent="0.25">
      <c r="A25" s="76" t="s">
        <v>21</v>
      </c>
      <c r="B25" s="97"/>
      <c r="C25" s="97"/>
      <c r="D25" s="97"/>
      <c r="E25" s="97"/>
      <c r="F25" s="97"/>
      <c r="G25" s="97"/>
      <c r="H25" s="97"/>
      <c r="I25" s="97"/>
    </row>
    <row r="26" spans="1:9" ht="18" x14ac:dyDescent="0.25">
      <c r="A26" s="28"/>
      <c r="B26" s="28"/>
      <c r="C26" s="28"/>
      <c r="D26" s="28"/>
      <c r="E26" s="45">
        <f>E28+E50</f>
        <v>1237004.8019112083</v>
      </c>
      <c r="F26" s="45">
        <f>F28+F50</f>
        <v>1366832.5701771849</v>
      </c>
      <c r="G26" s="45">
        <f t="shared" ref="G26:H26" si="1">G28+G50</f>
        <v>1517910.0006636141</v>
      </c>
      <c r="H26" s="45">
        <f t="shared" si="1"/>
        <v>1607639.9946910876</v>
      </c>
      <c r="I26" s="45">
        <f>I28+I50</f>
        <v>1735339.9973455439</v>
      </c>
    </row>
    <row r="27" spans="1:9" ht="25.5" x14ac:dyDescent="0.25">
      <c r="A27" s="24" t="s">
        <v>16</v>
      </c>
      <c r="B27" s="23" t="s">
        <v>17</v>
      </c>
      <c r="C27" s="23" t="s">
        <v>18</v>
      </c>
      <c r="D27" s="23" t="s">
        <v>22</v>
      </c>
      <c r="E27" s="23" t="s">
        <v>12</v>
      </c>
      <c r="F27" s="24" t="s">
        <v>13</v>
      </c>
      <c r="G27" s="24" t="s">
        <v>48</v>
      </c>
      <c r="H27" s="24" t="s">
        <v>49</v>
      </c>
      <c r="I27" s="24" t="s">
        <v>50</v>
      </c>
    </row>
    <row r="28" spans="1:9" ht="15.75" customHeight="1" x14ac:dyDescent="0.25">
      <c r="A28" s="57">
        <v>3</v>
      </c>
      <c r="B28" s="57"/>
      <c r="C28" s="57"/>
      <c r="D28" s="57" t="s">
        <v>23</v>
      </c>
      <c r="E28" s="55">
        <f>' Račun prihoda i rashoda_HRK'!E28/' Račun prihoda i rashoda_HRK'!$J$9</f>
        <v>1206525.9473090449</v>
      </c>
      <c r="F28" s="55">
        <f>' Račun prihoda i rashoda_HRK'!F28/' Račun prihoda i rashoda_HRK'!$J$9</f>
        <v>1342000.1327228083</v>
      </c>
      <c r="G28" s="55">
        <f>' Račun prihoda i rashoda_HRK'!G28/' Račun prihoda i rashoda_HRK'!$J$9</f>
        <v>1481530.0006636141</v>
      </c>
      <c r="H28" s="55">
        <f>' Račun prihoda i rashoda_HRK'!H28/' Račun prihoda i rashoda_HRK'!$J$9</f>
        <v>1571659.9960183157</v>
      </c>
      <c r="I28" s="55">
        <f>' Račun prihoda i rashoda_HRK'!I28/' Račun prihoda i rashoda_HRK'!$J$9</f>
        <v>1699279.998672772</v>
      </c>
    </row>
    <row r="29" spans="1:9" ht="15.75" customHeight="1" x14ac:dyDescent="0.25">
      <c r="A29" s="13"/>
      <c r="B29" s="18">
        <v>31</v>
      </c>
      <c r="C29" s="18"/>
      <c r="D29" s="18" t="s">
        <v>24</v>
      </c>
      <c r="E29" s="10">
        <f>' Račun prihoda i rashoda_HRK'!E29/' Račun prihoda i rashoda_HRK'!$J$9</f>
        <v>1062311.500431349</v>
      </c>
      <c r="F29" s="10">
        <f>' Račun prihoda i rashoda_HRK'!F29/' Račun prihoda i rashoda_HRK'!$J$9</f>
        <v>1120671.577410578</v>
      </c>
      <c r="G29" s="10">
        <f>' Račun prihoda i rashoda_HRK'!G29/' Račun prihoda i rashoda_HRK'!$J$9</f>
        <v>1230419.9973455439</v>
      </c>
      <c r="H29" s="10">
        <f>' Račun prihoda i rashoda_HRK'!H29/' Račun prihoda i rashoda_HRK'!$J$9</f>
        <v>1331869.9966819298</v>
      </c>
      <c r="I29" s="10">
        <f>' Račun prihoda i rashoda_HRK'!I29/' Račun prihoda i rashoda_HRK'!$J$9</f>
        <v>1456969.9980091578</v>
      </c>
    </row>
    <row r="30" spans="1:9" x14ac:dyDescent="0.25">
      <c r="A30" s="14"/>
      <c r="B30" s="14"/>
      <c r="C30" s="15">
        <v>11</v>
      </c>
      <c r="D30" s="15" t="s">
        <v>20</v>
      </c>
      <c r="E30" s="10">
        <f>' Račun prihoda i rashoda_HRK'!E30/' Račun prihoda i rashoda_HRK'!$J$9</f>
        <v>86729.45119118721</v>
      </c>
      <c r="F30" s="11">
        <f>' Račun prihoda i rashoda_HRK'!F30/' Račun prihoda i rashoda_HRK'!$J$9</f>
        <v>100922.42351848165</v>
      </c>
      <c r="G30" s="11">
        <f>' Račun prihoda i rashoda_HRK'!G30/' Račun prihoda i rashoda_HRK'!$J$9</f>
        <v>73919.998672771908</v>
      </c>
      <c r="H30" s="11">
        <f>' Račun prihoda i rashoda_HRK'!H30/' Račun prihoda i rashoda_HRK'!$J$9</f>
        <v>65589.998009157876</v>
      </c>
      <c r="I30" s="11">
        <f>' Račun prihoda i rashoda_HRK'!I30/' Račun prihoda i rashoda_HRK'!$J$9</f>
        <v>67429.999336385954</v>
      </c>
    </row>
    <row r="31" spans="1:9" ht="25.5" x14ac:dyDescent="0.25">
      <c r="A31" s="14"/>
      <c r="B31" s="14"/>
      <c r="C31" s="15">
        <v>43</v>
      </c>
      <c r="D31" s="19" t="s">
        <v>54</v>
      </c>
      <c r="E31" s="10">
        <f>' Račun prihoda i rashoda_HRK'!E31/' Račun prihoda i rashoda_HRK'!$J$9</f>
        <v>23824.938615701107</v>
      </c>
      <c r="F31" s="11">
        <f>' Račun prihoda i rashoda_HRK'!F31/' Račun prihoda i rashoda_HRK'!$J$9</f>
        <v>33711.593337315018</v>
      </c>
      <c r="G31" s="11">
        <f>' Račun prihoda i rashoda_HRK'!G31/' Račun prihoda i rashoda_HRK'!$J$9</f>
        <v>33700</v>
      </c>
      <c r="H31" s="11">
        <f>' Račun prihoda i rashoda_HRK'!H31/' Račun prihoda i rashoda_HRK'!$J$9</f>
        <v>33700</v>
      </c>
      <c r="I31" s="11">
        <f>' Račun prihoda i rashoda_HRK'!I31/' Račun prihoda i rashoda_HRK'!$J$9</f>
        <v>33700</v>
      </c>
    </row>
    <row r="32" spans="1:9" x14ac:dyDescent="0.25">
      <c r="A32" s="14"/>
      <c r="B32" s="14"/>
      <c r="C32" s="15">
        <v>52</v>
      </c>
      <c r="D32" s="15" t="s">
        <v>104</v>
      </c>
      <c r="E32" s="10">
        <f>' Račun prihoda i rashoda_HRK'!E32/' Račun prihoda i rashoda_HRK'!$J$9</f>
        <v>944736.20412767923</v>
      </c>
      <c r="F32" s="11">
        <f>' Račun prihoda i rashoda_HRK'!F32/' Račun prihoda i rashoda_HRK'!$J$9</f>
        <v>966222.04525847756</v>
      </c>
      <c r="G32" s="11">
        <f>' Račun prihoda i rashoda_HRK'!G32/' Račun prihoda i rashoda_HRK'!$J$9</f>
        <v>1112000</v>
      </c>
      <c r="H32" s="11">
        <f>' Račun prihoda i rashoda_HRK'!H32/' Račun prihoda i rashoda_HRK'!$J$9</f>
        <v>1223000</v>
      </c>
      <c r="I32" s="11">
        <f>' Račun prihoda i rashoda_HRK'!I32/' Račun prihoda i rashoda_HRK'!$J$9</f>
        <v>1346000</v>
      </c>
    </row>
    <row r="33" spans="1:9" ht="25.5" x14ac:dyDescent="0.25">
      <c r="A33" s="14"/>
      <c r="B33" s="14"/>
      <c r="C33" s="15">
        <v>56</v>
      </c>
      <c r="D33" s="19" t="s">
        <v>105</v>
      </c>
      <c r="E33" s="10">
        <f>' Račun prihoda i rashoda_HRK'!E33/' Račun prihoda i rashoda_HRK'!$J$9</f>
        <v>7020.9064967814711</v>
      </c>
      <c r="F33" s="11">
        <f>' Račun prihoda i rashoda_HRK'!F33/' Račun prihoda i rashoda_HRK'!$J$9</f>
        <v>19815.515296303667</v>
      </c>
      <c r="G33" s="11">
        <f>' Račun prihoda i rashoda_HRK'!G33/' Račun prihoda i rashoda_HRK'!$J$9</f>
        <v>10799.998672771915</v>
      </c>
      <c r="H33" s="11">
        <f>' Račun prihoda i rashoda_HRK'!H33/' Račun prihoda i rashoda_HRK'!$J$9</f>
        <v>9579.9986727719152</v>
      </c>
      <c r="I33" s="11">
        <f>' Račun prihoda i rashoda_HRK'!I33/' Račun prihoda i rashoda_HRK'!$J$9</f>
        <v>9839.9986727719152</v>
      </c>
    </row>
    <row r="34" spans="1:9" x14ac:dyDescent="0.25">
      <c r="A34" s="14"/>
      <c r="B34" s="14">
        <v>32</v>
      </c>
      <c r="C34" s="15"/>
      <c r="D34" s="14" t="s">
        <v>36</v>
      </c>
      <c r="E34" s="10">
        <f>' Račun prihoda i rashoda_HRK'!E34/' Račun prihoda i rashoda_HRK'!$J$9</f>
        <v>143065.25847766938</v>
      </c>
      <c r="F34" s="10">
        <f>' Račun prihoda i rashoda_HRK'!F34/' Račun prihoda i rashoda_HRK'!$J$9</f>
        <v>211639.7902979627</v>
      </c>
      <c r="G34" s="10">
        <f>' Račun prihoda i rashoda_HRK'!G34/' Račun prihoda i rashoda_HRK'!$J$9</f>
        <v>214610.00199084211</v>
      </c>
      <c r="H34" s="10">
        <f>' Račun prihoda i rashoda_HRK'!H34/' Račun prihoda i rashoda_HRK'!$J$9</f>
        <v>207309.99800915786</v>
      </c>
      <c r="I34" s="10">
        <f>' Račun prihoda i rashoda_HRK'!I34/' Račun prihoda i rashoda_HRK'!$J$9</f>
        <v>208939.99867277191</v>
      </c>
    </row>
    <row r="35" spans="1:9" x14ac:dyDescent="0.25">
      <c r="A35" s="14"/>
      <c r="B35" s="14"/>
      <c r="C35" s="15">
        <v>11</v>
      </c>
      <c r="D35" s="15" t="s">
        <v>20</v>
      </c>
      <c r="E35" s="10">
        <f>' Račun prihoda i rashoda_HRK'!E35/' Račun prihoda i rashoda_HRK'!$J$9</f>
        <v>19168.409317141151</v>
      </c>
      <c r="F35" s="11">
        <f>' Račun prihoda i rashoda_HRK'!F35/' Račun prihoda i rashoda_HRK'!$J$9</f>
        <v>51363.726856460278</v>
      </c>
      <c r="G35" s="11">
        <f>' Račun prihoda i rashoda_HRK'!G35/' Račun prihoda i rashoda_HRK'!$J$9</f>
        <v>58119.998672771915</v>
      </c>
      <c r="H35" s="11">
        <f>' Račun prihoda i rashoda_HRK'!H35/' Račun prihoda i rashoda_HRK'!$J$9</f>
        <v>51589.996681929792</v>
      </c>
      <c r="I35" s="11">
        <f>' Račun prihoda i rashoda_HRK'!I35/' Račun prihoda i rashoda_HRK'!$J$9</f>
        <v>53039.996018315738</v>
      </c>
    </row>
    <row r="36" spans="1:9" ht="25.5" x14ac:dyDescent="0.25">
      <c r="A36" s="14"/>
      <c r="B36" s="14"/>
      <c r="C36" s="15">
        <v>12</v>
      </c>
      <c r="D36" s="19" t="s">
        <v>85</v>
      </c>
      <c r="E36" s="10">
        <f>' Račun prihoda i rashoda_HRK'!E36/' Račun prihoda i rashoda_HRK'!$J$9</f>
        <v>45654.012874112414</v>
      </c>
      <c r="F36" s="11">
        <f>' Račun prihoda i rashoda_HRK'!F36/' Račun prihoda i rashoda_HRK'!$J$9</f>
        <v>54283.62864158205</v>
      </c>
      <c r="G36" s="11">
        <f>' Račun prihoda i rashoda_HRK'!G36/' Račun prihoda i rashoda_HRK'!$J$9</f>
        <v>55350.004645298286</v>
      </c>
      <c r="H36" s="11">
        <f>' Račun prihoda i rashoda_HRK'!H36/' Račun prihoda i rashoda_HRK'!$J$9</f>
        <v>55350.004645298286</v>
      </c>
      <c r="I36" s="11">
        <f>' Račun prihoda i rashoda_HRK'!I36/' Račun prihoda i rashoda_HRK'!$J$9</f>
        <v>55350.004645298286</v>
      </c>
    </row>
    <row r="37" spans="1:9" x14ac:dyDescent="0.25">
      <c r="A37" s="14"/>
      <c r="B37" s="14"/>
      <c r="C37" s="15">
        <v>31</v>
      </c>
      <c r="D37" s="15" t="s">
        <v>40</v>
      </c>
      <c r="E37" s="10">
        <f>' Račun prihoda i rashoda_HRK'!E37/' Račun prihoda i rashoda_HRK'!$J$9</f>
        <v>0</v>
      </c>
      <c r="F37" s="11">
        <f>' Račun prihoda i rashoda_HRK'!F37/' Račun prihoda i rashoda_HRK'!$J$9</f>
        <v>2601.3670449266706</v>
      </c>
      <c r="G37" s="11">
        <f>' Račun prihoda i rashoda_HRK'!G37/' Račun prihoda i rashoda_HRK'!$J$9</f>
        <v>2000</v>
      </c>
      <c r="H37" s="11">
        <f>' Račun prihoda i rashoda_HRK'!H37/' Račun prihoda i rashoda_HRK'!$J$9</f>
        <v>2000</v>
      </c>
      <c r="I37" s="11">
        <f>' Račun prihoda i rashoda_HRK'!I37/' Račun prihoda i rashoda_HRK'!$J$9</f>
        <v>2000</v>
      </c>
    </row>
    <row r="38" spans="1:9" ht="25.5" x14ac:dyDescent="0.25">
      <c r="A38" s="14"/>
      <c r="B38" s="14"/>
      <c r="C38" s="15">
        <v>43</v>
      </c>
      <c r="D38" s="19" t="s">
        <v>54</v>
      </c>
      <c r="E38" s="10">
        <f>' Račun prihoda i rashoda_HRK'!E38/' Račun prihoda i rashoda_HRK'!$J$9</f>
        <v>44798.121972260931</v>
      </c>
      <c r="F38" s="11">
        <f>' Račun prihoda i rashoda_HRK'!F38/' Račun prihoda i rashoda_HRK'!$J$9</f>
        <v>56009.025150972193</v>
      </c>
      <c r="G38" s="11">
        <f>' Račun prihoda i rashoda_HRK'!G38/' Račun prihoda i rashoda_HRK'!$J$9</f>
        <v>57000</v>
      </c>
      <c r="H38" s="11">
        <f>' Račun prihoda i rashoda_HRK'!H38/' Račun prihoda i rashoda_HRK'!$J$9</f>
        <v>57000</v>
      </c>
      <c r="I38" s="11">
        <f>' Račun prihoda i rashoda_HRK'!I38/' Račun prihoda i rashoda_HRK'!$J$9</f>
        <v>57000</v>
      </c>
    </row>
    <row r="39" spans="1:9" x14ac:dyDescent="0.25">
      <c r="A39" s="14"/>
      <c r="B39" s="14"/>
      <c r="C39" s="15">
        <v>52</v>
      </c>
      <c r="D39" s="15" t="s">
        <v>104</v>
      </c>
      <c r="E39" s="10">
        <f>' Račun prihoda i rashoda_HRK'!E39/' Račun prihoda i rashoda_HRK'!$J$9</f>
        <v>25041.438715243214</v>
      </c>
      <c r="F39" s="11">
        <f>' Račun prihoda i rashoda_HRK'!F39/' Račun prihoda i rashoda_HRK'!$J$9</f>
        <v>33313.424912071139</v>
      </c>
      <c r="G39" s="11">
        <f>' Račun prihoda i rashoda_HRK'!G39/' Račun prihoda i rashoda_HRK'!$J$9</f>
        <v>35269.999336385954</v>
      </c>
      <c r="H39" s="11">
        <f>' Račun prihoda i rashoda_HRK'!H39/' Račun prihoda i rashoda_HRK'!$J$9</f>
        <v>35269.999336385954</v>
      </c>
      <c r="I39" s="11">
        <f>' Račun prihoda i rashoda_HRK'!I39/' Račun prihoda i rashoda_HRK'!$J$9</f>
        <v>35269.999336385954</v>
      </c>
    </row>
    <row r="40" spans="1:9" ht="25.5" x14ac:dyDescent="0.25">
      <c r="A40" s="14"/>
      <c r="B40" s="14"/>
      <c r="C40" s="15">
        <v>56</v>
      </c>
      <c r="D40" s="19" t="s">
        <v>105</v>
      </c>
      <c r="E40" s="10">
        <f>' Račun prihoda i rashoda_HRK'!E40/' Račun prihoda i rashoda_HRK'!$J$9</f>
        <v>8403.2755989116722</v>
      </c>
      <c r="F40" s="11">
        <f>' Račun prihoda i rashoda_HRK'!F40/' Račun prihoda i rashoda_HRK'!$J$9</f>
        <v>13803.172075121109</v>
      </c>
      <c r="G40" s="11">
        <f>' Račun prihoda i rashoda_HRK'!G40/' Račun prihoda i rashoda_HRK'!$J$9</f>
        <v>6869.9993363859576</v>
      </c>
      <c r="H40" s="11">
        <f>' Račun prihoda i rashoda_HRK'!H40/' Račun prihoda i rashoda_HRK'!$J$9</f>
        <v>6099.9973455438312</v>
      </c>
      <c r="I40" s="11">
        <f>' Račun prihoda i rashoda_HRK'!I40/' Račun prihoda i rashoda_HRK'!$J$9</f>
        <v>6279.9986727719161</v>
      </c>
    </row>
    <row r="41" spans="1:9" x14ac:dyDescent="0.25">
      <c r="A41" s="14"/>
      <c r="B41" s="14"/>
      <c r="C41" s="15">
        <v>61</v>
      </c>
      <c r="D41" s="15" t="s">
        <v>99</v>
      </c>
      <c r="E41" s="10">
        <f>' Račun prihoda i rashoda_HRK'!E41/' Račun prihoda i rashoda_HRK'!$J$9</f>
        <v>0</v>
      </c>
      <c r="F41" s="11">
        <f>' Račun prihoda i rashoda_HRK'!F41/' Račun prihoda i rashoda_HRK'!$J$9</f>
        <v>265.44561682925212</v>
      </c>
      <c r="G41" s="11">
        <f>' Račun prihoda i rashoda_HRK'!G41/' Račun prihoda i rashoda_HRK'!$J$9</f>
        <v>0</v>
      </c>
      <c r="H41" s="11">
        <f>' Račun prihoda i rashoda_HRK'!H41/' Račun prihoda i rashoda_HRK'!$J$9</f>
        <v>0</v>
      </c>
      <c r="I41" s="11">
        <f>' Račun prihoda i rashoda_HRK'!I41/' Račun prihoda i rashoda_HRK'!$J$9</f>
        <v>0</v>
      </c>
    </row>
    <row r="42" spans="1:9" x14ac:dyDescent="0.25">
      <c r="A42" s="14"/>
      <c r="B42" s="14">
        <v>34</v>
      </c>
      <c r="C42" s="15"/>
      <c r="D42" s="15" t="s">
        <v>86</v>
      </c>
      <c r="E42" s="10">
        <f>' Račun prihoda i rashoda_HRK'!E42/' Račun prihoda i rashoda_HRK'!$J$9</f>
        <v>875.24852345875638</v>
      </c>
      <c r="F42" s="10">
        <f>' Račun prihoda i rashoda_HRK'!F42/' Račun prihoda i rashoda_HRK'!$J$9</f>
        <v>929.05965890238235</v>
      </c>
      <c r="G42" s="10">
        <f>' Račun prihoda i rashoda_HRK'!G42/' Račun prihoda i rashoda_HRK'!$J$9</f>
        <v>790.00199084212625</v>
      </c>
      <c r="H42" s="10">
        <f>' Račun prihoda i rashoda_HRK'!H42/' Račun prihoda i rashoda_HRK'!$J$9</f>
        <v>790.00199084212625</v>
      </c>
      <c r="I42" s="10">
        <f>' Račun prihoda i rashoda_HRK'!I42/' Račun prihoda i rashoda_HRK'!$J$9</f>
        <v>790.00199084212625</v>
      </c>
    </row>
    <row r="43" spans="1:9" ht="25.5" x14ac:dyDescent="0.25">
      <c r="A43" s="14"/>
      <c r="B43" s="14"/>
      <c r="C43" s="15">
        <v>12</v>
      </c>
      <c r="D43" s="19" t="s">
        <v>85</v>
      </c>
      <c r="E43" s="10">
        <f>' Račun prihoda i rashoda_HRK'!E43/' Račun prihoda i rashoda_HRK'!$J$9</f>
        <v>875.24852345875638</v>
      </c>
      <c r="F43" s="11">
        <f>' Račun prihoda i rashoda_HRK'!F43/' Račun prihoda i rashoda_HRK'!$J$9</f>
        <v>796.33685048775624</v>
      </c>
      <c r="G43" s="11">
        <f>' Račun prihoda i rashoda_HRK'!G43/' Račun prihoda i rashoda_HRK'!$J$9</f>
        <v>790.00199084212625</v>
      </c>
      <c r="H43" s="11">
        <f>' Račun prihoda i rashoda_HRK'!H43/' Račun prihoda i rashoda_HRK'!$J$9</f>
        <v>790.00199084212625</v>
      </c>
      <c r="I43" s="11">
        <f>' Račun prihoda i rashoda_HRK'!I43/' Račun prihoda i rashoda_HRK'!$J$9</f>
        <v>790.00199084212625</v>
      </c>
    </row>
    <row r="44" spans="1:9" ht="25.5" x14ac:dyDescent="0.25">
      <c r="A44" s="14"/>
      <c r="B44" s="14"/>
      <c r="C44" s="15">
        <v>56</v>
      </c>
      <c r="D44" s="19" t="s">
        <v>105</v>
      </c>
      <c r="E44" s="10">
        <f>' Račun prihoda i rashoda_HRK'!E44/' Račun prihoda i rashoda_HRK'!$J$9</f>
        <v>0</v>
      </c>
      <c r="F44" s="11">
        <f>' Račun prihoda i rashoda_HRK'!F44/' Račun prihoda i rashoda_HRK'!$J$9</f>
        <v>132.72280841462606</v>
      </c>
      <c r="G44" s="11">
        <f>' Račun prihoda i rashoda_HRK'!G44/' Račun prihoda i rashoda_HRK'!$J$9</f>
        <v>0</v>
      </c>
      <c r="H44" s="11">
        <f>' Račun prihoda i rashoda_HRK'!H44/' Račun prihoda i rashoda_HRK'!$J$9</f>
        <v>0</v>
      </c>
      <c r="I44" s="11">
        <f>' Račun prihoda i rashoda_HRK'!I44/' Račun prihoda i rashoda_HRK'!$J$9</f>
        <v>0</v>
      </c>
    </row>
    <row r="45" spans="1:9" ht="38.25" x14ac:dyDescent="0.25">
      <c r="A45" s="14"/>
      <c r="B45" s="14">
        <v>37</v>
      </c>
      <c r="C45" s="15"/>
      <c r="D45" s="19" t="s">
        <v>106</v>
      </c>
      <c r="E45" s="10">
        <f>' Račun prihoda i rashoda_HRK'!E45/' Račun prihoda i rashoda_HRK'!$J$9</f>
        <v>0</v>
      </c>
      <c r="F45" s="10">
        <f>' Račun prihoda i rashoda_HRK'!F45/' Račun prihoda i rashoda_HRK'!$J$9</f>
        <v>8759.7053553653186</v>
      </c>
      <c r="G45" s="10">
        <f>' Račun prihoda i rashoda_HRK'!G45/' Račun prihoda i rashoda_HRK'!$J$9</f>
        <v>35709.999336385954</v>
      </c>
      <c r="H45" s="10">
        <f>' Račun prihoda i rashoda_HRK'!H45/' Račun prihoda i rashoda_HRK'!$J$9</f>
        <v>31689.999336385954</v>
      </c>
      <c r="I45" s="10">
        <f>' Račun prihoda i rashoda_HRK'!I45/' Račun prihoda i rashoda_HRK'!$J$9</f>
        <v>32580</v>
      </c>
    </row>
    <row r="46" spans="1:9" x14ac:dyDescent="0.25">
      <c r="A46" s="14"/>
      <c r="B46" s="14"/>
      <c r="C46" s="15">
        <v>11</v>
      </c>
      <c r="D46" s="15" t="s">
        <v>20</v>
      </c>
      <c r="E46" s="10">
        <f>' Račun prihoda i rashoda_HRK'!E46/' Račun prihoda i rashoda_HRK'!$J$9</f>
        <v>0</v>
      </c>
      <c r="F46" s="11">
        <f>' Račun prihoda i rashoda_HRK'!F46/' Račun prihoda i rashoda_HRK'!$J$9</f>
        <v>0</v>
      </c>
      <c r="G46" s="11">
        <f>' Račun prihoda i rashoda_HRK'!G46/' Račun prihoda i rashoda_HRK'!$J$9</f>
        <v>35709.999336385954</v>
      </c>
      <c r="H46" s="11">
        <f>' Račun prihoda i rashoda_HRK'!H46/' Račun prihoda i rashoda_HRK'!$J$9</f>
        <v>31689.999336385954</v>
      </c>
      <c r="I46" s="11">
        <f>' Račun prihoda i rashoda_HRK'!I46/' Račun prihoda i rashoda_HRK'!$J$9</f>
        <v>32580</v>
      </c>
    </row>
    <row r="47" spans="1:9" x14ac:dyDescent="0.25">
      <c r="A47" s="14"/>
      <c r="B47" s="14"/>
      <c r="C47" s="15">
        <v>52</v>
      </c>
      <c r="D47" s="15" t="s">
        <v>104</v>
      </c>
      <c r="E47" s="10">
        <f>' Račun prihoda i rashoda_HRK'!E47/' Račun prihoda i rashoda_HRK'!$J$9</f>
        <v>0</v>
      </c>
      <c r="F47" s="11">
        <f>' Račun prihoda i rashoda_HRK'!F47/' Račun prihoda i rashoda_HRK'!$J$9</f>
        <v>8759.7053553653186</v>
      </c>
      <c r="G47" s="11">
        <f>' Račun prihoda i rashoda_HRK'!G47/' Račun prihoda i rashoda_HRK'!$J$9</f>
        <v>0</v>
      </c>
      <c r="H47" s="11">
        <f>' Račun prihoda i rashoda_HRK'!H47/' Račun prihoda i rashoda_HRK'!$J$9</f>
        <v>0</v>
      </c>
      <c r="I47" s="11">
        <f>' Račun prihoda i rashoda_HRK'!I47/' Račun prihoda i rashoda_HRK'!$J$9</f>
        <v>0</v>
      </c>
    </row>
    <row r="48" spans="1:9" x14ac:dyDescent="0.25">
      <c r="A48" s="14"/>
      <c r="B48" s="14">
        <v>38</v>
      </c>
      <c r="C48" s="15"/>
      <c r="D48" s="15" t="s">
        <v>87</v>
      </c>
      <c r="E48" s="10">
        <f>' Račun prihoda i rashoda_HRK'!E48/' Račun prihoda i rashoda_HRK'!$J$9</f>
        <v>273.93987656778813</v>
      </c>
      <c r="F48" s="10">
        <f>' Račun prihoda i rashoda_HRK'!F48/' Račun prihoda i rashoda_HRK'!$J$9</f>
        <v>0</v>
      </c>
      <c r="G48" s="10">
        <f>' Račun prihoda i rashoda_HRK'!G48/' Račun prihoda i rashoda_HRK'!$J$9</f>
        <v>0</v>
      </c>
      <c r="H48" s="10">
        <f>' Račun prihoda i rashoda_HRK'!H48/' Račun prihoda i rashoda_HRK'!$J$9</f>
        <v>0</v>
      </c>
      <c r="I48" s="10">
        <f>' Račun prihoda i rashoda_HRK'!I48/' Račun prihoda i rashoda_HRK'!$J$9</f>
        <v>0</v>
      </c>
    </row>
    <row r="49" spans="1:9" x14ac:dyDescent="0.25">
      <c r="A49" s="14"/>
      <c r="B49" s="14"/>
      <c r="C49" s="15">
        <v>31</v>
      </c>
      <c r="D49" s="15"/>
      <c r="E49" s="10">
        <f>' Račun prihoda i rashoda_HRK'!E49/' Račun prihoda i rashoda_HRK'!$J$9</f>
        <v>273.93987656778813</v>
      </c>
      <c r="F49" s="11">
        <f>' Račun prihoda i rashoda_HRK'!F49/' Račun prihoda i rashoda_HRK'!$J$9</f>
        <v>0</v>
      </c>
      <c r="G49" s="11">
        <f>' Račun prihoda i rashoda_HRK'!G49/' Račun prihoda i rashoda_HRK'!$J$9</f>
        <v>0</v>
      </c>
      <c r="H49" s="11">
        <f>' Račun prihoda i rashoda_HRK'!H49/' Račun prihoda i rashoda_HRK'!$J$9</f>
        <v>0</v>
      </c>
      <c r="I49" s="11">
        <f>' Račun prihoda i rashoda_HRK'!I49/' Račun prihoda i rashoda_HRK'!$J$9</f>
        <v>0</v>
      </c>
    </row>
    <row r="50" spans="1:9" ht="25.5" x14ac:dyDescent="0.25">
      <c r="A50" s="52">
        <v>4</v>
      </c>
      <c r="B50" s="52"/>
      <c r="C50" s="53"/>
      <c r="D50" s="54" t="s">
        <v>25</v>
      </c>
      <c r="E50" s="55">
        <f>' Račun prihoda i rashoda_HRK'!E50/' Račun prihoda i rashoda_HRK'!$J$9</f>
        <v>30478.854602163377</v>
      </c>
      <c r="F50" s="55">
        <f>' Račun prihoda i rashoda_HRK'!F50/' Račun prihoda i rashoda_HRK'!$J$9</f>
        <v>24832.437454376533</v>
      </c>
      <c r="G50" s="55">
        <f>' Račun prihoda i rashoda_HRK'!G50/' Račun prihoda i rashoda_HRK'!$J$9</f>
        <v>36379.999999999993</v>
      </c>
      <c r="H50" s="55">
        <f>' Račun prihoda i rashoda_HRK'!H50/' Račun prihoda i rashoda_HRK'!$J$9</f>
        <v>35979.998672771915</v>
      </c>
      <c r="I50" s="55">
        <f>' Račun prihoda i rashoda_HRK'!I50/' Račun prihoda i rashoda_HRK'!$J$9</f>
        <v>36059.998672771915</v>
      </c>
    </row>
    <row r="51" spans="1:9" ht="38.25" x14ac:dyDescent="0.25">
      <c r="A51" s="14"/>
      <c r="B51" s="14">
        <v>42</v>
      </c>
      <c r="C51" s="15"/>
      <c r="D51" s="19" t="s">
        <v>107</v>
      </c>
      <c r="E51" s="10">
        <f>' Račun prihoda i rashoda_HRK'!E51/' Račun prihoda i rashoda_HRK'!$J$9</f>
        <v>30478.854602163377</v>
      </c>
      <c r="F51" s="10">
        <f>' Račun prihoda i rashoda_HRK'!F51/' Račun prihoda i rashoda_HRK'!$J$9</f>
        <v>24832.437454376533</v>
      </c>
      <c r="G51" s="10">
        <f>' Račun prihoda i rashoda_HRK'!G51/' Račun prihoda i rashoda_HRK'!$J$9</f>
        <v>36379.999999999993</v>
      </c>
      <c r="H51" s="10">
        <f>' Račun prihoda i rashoda_HRK'!H51/' Račun prihoda i rashoda_HRK'!$J$9</f>
        <v>35979.998672771915</v>
      </c>
      <c r="I51" s="10">
        <f>' Račun prihoda i rashoda_HRK'!I51/' Račun prihoda i rashoda_HRK'!$J$9</f>
        <v>36059.998672771915</v>
      </c>
    </row>
    <row r="52" spans="1:9" x14ac:dyDescent="0.25">
      <c r="A52" s="14"/>
      <c r="B52" s="14"/>
      <c r="C52" s="15">
        <v>11</v>
      </c>
      <c r="D52" s="15" t="s">
        <v>20</v>
      </c>
      <c r="E52" s="10">
        <f>' Račun prihoda i rashoda_HRK'!E52/' Račun prihoda i rashoda_HRK'!$J$9</f>
        <v>0</v>
      </c>
      <c r="F52" s="11">
        <f>' Račun prihoda i rashoda_HRK'!F52/' Račun prihoda i rashoda_HRK'!$J$9</f>
        <v>398.16842524387812</v>
      </c>
      <c r="G52" s="11">
        <f>' Račun prihoda i rashoda_HRK'!G52/' Račun prihoda i rashoda_HRK'!$J$9</f>
        <v>3519.9999999999995</v>
      </c>
      <c r="H52" s="11">
        <f>' Račun prihoda i rashoda_HRK'!H52/' Račun prihoda i rashoda_HRK'!$J$9</f>
        <v>3119.9986727719156</v>
      </c>
      <c r="I52" s="11">
        <f>' Račun prihoda i rashoda_HRK'!I52/' Račun prihoda i rashoda_HRK'!$J$9</f>
        <v>3199.9986727719156</v>
      </c>
    </row>
    <row r="53" spans="1:9" ht="25.5" x14ac:dyDescent="0.25">
      <c r="A53" s="14"/>
      <c r="B53" s="14"/>
      <c r="C53" s="15">
        <v>12</v>
      </c>
      <c r="D53" s="19" t="s">
        <v>85</v>
      </c>
      <c r="E53" s="10">
        <f>' Račun prihoda i rashoda_HRK'!E53/' Račun prihoda i rashoda_HRK'!$J$9</f>
        <v>929.25608865883589</v>
      </c>
      <c r="F53" s="11">
        <f>' Račun prihoda i rashoda_HRK'!F53/' Račun prihoda i rashoda_HRK'!$J$9</f>
        <v>0</v>
      </c>
      <c r="G53" s="11">
        <f>' Račun prihoda i rashoda_HRK'!G53/' Račun prihoda i rashoda_HRK'!$J$9</f>
        <v>2859.9999999999995</v>
      </c>
      <c r="H53" s="11">
        <f>' Račun prihoda i rashoda_HRK'!H53/' Račun prihoda i rashoda_HRK'!$J$9</f>
        <v>2859.9999999999995</v>
      </c>
      <c r="I53" s="11">
        <f>' Račun prihoda i rashoda_HRK'!I53/' Račun prihoda i rashoda_HRK'!$J$9</f>
        <v>2859.9999999999995</v>
      </c>
    </row>
    <row r="54" spans="1:9" x14ac:dyDescent="0.25">
      <c r="A54" s="14"/>
      <c r="B54" s="14"/>
      <c r="C54" s="15">
        <v>31</v>
      </c>
      <c r="D54" s="15" t="s">
        <v>40</v>
      </c>
      <c r="E54" s="10">
        <f>' Račun prihoda i rashoda_HRK'!E54/' Račun prihoda i rashoda_HRK'!$J$9</f>
        <v>118.44847036963301</v>
      </c>
      <c r="F54" s="11">
        <f>' Račun prihoda i rashoda_HRK'!F54/' Račun prihoda i rashoda_HRK'!$J$9</f>
        <v>3994.956533280244</v>
      </c>
      <c r="G54" s="11">
        <f>' Račun prihoda i rashoda_HRK'!G54/' Račun prihoda i rashoda_HRK'!$J$9</f>
        <v>5000</v>
      </c>
      <c r="H54" s="11">
        <f>' Račun prihoda i rashoda_HRK'!H54/' Račun prihoda i rashoda_HRK'!$J$9</f>
        <v>5000</v>
      </c>
      <c r="I54" s="11">
        <f>' Račun prihoda i rashoda_HRK'!I54/' Račun prihoda i rashoda_HRK'!$J$9</f>
        <v>5000</v>
      </c>
    </row>
    <row r="55" spans="1:9" ht="15.75" customHeight="1" x14ac:dyDescent="0.25">
      <c r="A55" s="14"/>
      <c r="B55" s="14"/>
      <c r="C55" s="15">
        <v>52</v>
      </c>
      <c r="D55" s="15" t="s">
        <v>104</v>
      </c>
      <c r="E55" s="10">
        <f>' Račun prihoda i rashoda_HRK'!E55/' Račun prihoda i rashoda_HRK'!$J$9</f>
        <v>29431.150043134912</v>
      </c>
      <c r="F55" s="11">
        <f>' Račun prihoda i rashoda_HRK'!F55/' Račun prihoda i rashoda_HRK'!$J$9</f>
        <v>20439.312495852409</v>
      </c>
      <c r="G55" s="11">
        <f>' Račun prihoda i rashoda_HRK'!G55/' Račun prihoda i rashoda_HRK'!$J$9</f>
        <v>25000</v>
      </c>
      <c r="H55" s="11">
        <f>' Račun prihoda i rashoda_HRK'!H55/' Račun prihoda i rashoda_HRK'!$J$9</f>
        <v>25000</v>
      </c>
      <c r="I55" s="11">
        <f>' Račun prihoda i rashoda_HRK'!I55/' Račun prihoda i rashoda_HRK'!$J$9</f>
        <v>25000</v>
      </c>
    </row>
    <row r="59" spans="1:9" ht="16.5" customHeight="1" x14ac:dyDescent="0.25"/>
  </sheetData>
  <mergeCells count="5">
    <mergeCell ref="A1:I1"/>
    <mergeCell ref="A3:I3"/>
    <mergeCell ref="A5:I5"/>
    <mergeCell ref="A7:I7"/>
    <mergeCell ref="A25:I25"/>
  </mergeCells>
  <pageMargins left="0.7" right="0.7" top="0.75" bottom="0.75" header="0.3" footer="0.3"/>
  <pageSetup paperSize="9" scale="75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12"/>
  <sheetViews>
    <sheetView workbookViewId="0">
      <selection activeCell="B10" sqref="B10"/>
    </sheetView>
  </sheetViews>
  <sheetFormatPr defaultRowHeight="15" x14ac:dyDescent="0.25"/>
  <cols>
    <col min="1" max="1" width="37.7109375" customWidth="1"/>
    <col min="2" max="6" width="25.28515625" customWidth="1"/>
  </cols>
  <sheetData>
    <row r="1" spans="1:6" ht="42" customHeight="1" x14ac:dyDescent="0.25">
      <c r="A1" s="76" t="s">
        <v>55</v>
      </c>
      <c r="B1" s="76"/>
      <c r="C1" s="76"/>
      <c r="D1" s="76"/>
      <c r="E1" s="76"/>
      <c r="F1" s="76"/>
    </row>
    <row r="2" spans="1:6" ht="18" customHeight="1" x14ac:dyDescent="0.25">
      <c r="A2" s="5"/>
      <c r="B2" s="5"/>
      <c r="C2" s="5"/>
      <c r="D2" s="5"/>
      <c r="E2" s="5"/>
      <c r="F2" s="5"/>
    </row>
    <row r="3" spans="1:6" ht="15.75" x14ac:dyDescent="0.25">
      <c r="A3" s="76" t="s">
        <v>33</v>
      </c>
      <c r="B3" s="76"/>
      <c r="C3" s="76"/>
      <c r="D3" s="76"/>
      <c r="E3" s="78"/>
      <c r="F3" s="78"/>
    </row>
    <row r="4" spans="1:6" ht="18" x14ac:dyDescent="0.25">
      <c r="A4" s="5"/>
      <c r="B4" s="5"/>
      <c r="C4" s="5"/>
      <c r="D4" s="5"/>
      <c r="E4" s="6"/>
      <c r="F4" s="6"/>
    </row>
    <row r="5" spans="1:6" ht="18" customHeight="1" x14ac:dyDescent="0.25">
      <c r="A5" s="76" t="s">
        <v>15</v>
      </c>
      <c r="B5" s="77"/>
      <c r="C5" s="77"/>
      <c r="D5" s="77"/>
      <c r="E5" s="77"/>
      <c r="F5" s="77"/>
    </row>
    <row r="6" spans="1:6" ht="18" x14ac:dyDescent="0.25">
      <c r="A6" s="5"/>
      <c r="B6" s="5"/>
      <c r="C6" s="5"/>
      <c r="D6" s="5"/>
      <c r="E6" s="6"/>
      <c r="F6" s="6"/>
    </row>
    <row r="7" spans="1:6" ht="15.75" x14ac:dyDescent="0.25">
      <c r="A7" s="76" t="s">
        <v>26</v>
      </c>
      <c r="B7" s="97"/>
      <c r="C7" s="97"/>
      <c r="D7" s="97"/>
      <c r="E7" s="97"/>
      <c r="F7" s="97"/>
    </row>
    <row r="8" spans="1:6" ht="18" x14ac:dyDescent="0.25">
      <c r="A8" s="5"/>
      <c r="B8" s="5"/>
      <c r="C8" s="5"/>
      <c r="D8" s="5"/>
      <c r="E8" s="6"/>
      <c r="F8" s="6"/>
    </row>
    <row r="9" spans="1:6" ht="25.5" x14ac:dyDescent="0.25">
      <c r="A9" s="24" t="s">
        <v>27</v>
      </c>
      <c r="B9" s="23" t="s">
        <v>12</v>
      </c>
      <c r="C9" s="24" t="s">
        <v>13</v>
      </c>
      <c r="D9" s="24" t="s">
        <v>48</v>
      </c>
      <c r="E9" s="24" t="s">
        <v>49</v>
      </c>
      <c r="F9" s="24" t="s">
        <v>50</v>
      </c>
    </row>
    <row r="10" spans="1:6" ht="15.75" customHeight="1" x14ac:dyDescent="0.25">
      <c r="A10" s="13" t="s">
        <v>28</v>
      </c>
      <c r="B10" s="10">
        <v>9320212.6799999997</v>
      </c>
      <c r="C10" s="11">
        <v>10298400</v>
      </c>
      <c r="D10" s="11">
        <v>11436692.9</v>
      </c>
      <c r="E10" s="11">
        <v>12112763.539999999</v>
      </c>
      <c r="F10" s="11">
        <v>13074919.210000001</v>
      </c>
    </row>
    <row r="11" spans="1:6" ht="15.75" customHeight="1" x14ac:dyDescent="0.25">
      <c r="A11" s="13" t="s">
        <v>60</v>
      </c>
      <c r="B11" s="10">
        <v>9320212.6799999997</v>
      </c>
      <c r="C11" s="11">
        <v>10298400</v>
      </c>
      <c r="D11" s="11">
        <v>11436692.9</v>
      </c>
      <c r="E11" s="11">
        <v>12112763.539999999</v>
      </c>
      <c r="F11" s="11">
        <v>13074919.210000001</v>
      </c>
    </row>
    <row r="12" spans="1:6" x14ac:dyDescent="0.25">
      <c r="A12" s="19" t="s">
        <v>61</v>
      </c>
      <c r="B12" s="10">
        <v>9320212.6799999997</v>
      </c>
      <c r="C12" s="11">
        <v>10298400</v>
      </c>
      <c r="D12" s="11">
        <v>11436692.9</v>
      </c>
      <c r="E12" s="11">
        <v>12112763.539999999</v>
      </c>
      <c r="F12" s="11">
        <v>13074919.210000001</v>
      </c>
    </row>
  </sheetData>
  <mergeCells count="4">
    <mergeCell ref="A1:F1"/>
    <mergeCell ref="A3:F3"/>
    <mergeCell ref="A5:F5"/>
    <mergeCell ref="A7:F7"/>
  </mergeCells>
  <pageMargins left="0.7" right="0.7" top="0.75" bottom="0.75" header="0.3" footer="0.3"/>
  <pageSetup paperSize="9" scale="7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434C80-5C4D-4117-B86D-5357B892D154}">
  <sheetPr>
    <pageSetUpPr fitToPage="1"/>
  </sheetPr>
  <dimension ref="A1:F15"/>
  <sheetViews>
    <sheetView workbookViewId="0">
      <selection activeCell="D32" sqref="D32"/>
    </sheetView>
  </sheetViews>
  <sheetFormatPr defaultRowHeight="15" x14ac:dyDescent="0.25"/>
  <cols>
    <col min="1" max="1" width="37.7109375" customWidth="1"/>
    <col min="2" max="6" width="25.28515625" customWidth="1"/>
  </cols>
  <sheetData>
    <row r="1" spans="1:6" ht="42" customHeight="1" x14ac:dyDescent="0.25">
      <c r="A1" s="76" t="s">
        <v>55</v>
      </c>
      <c r="B1" s="76"/>
      <c r="C1" s="76"/>
      <c r="D1" s="76"/>
      <c r="E1" s="76"/>
      <c r="F1" s="76"/>
    </row>
    <row r="2" spans="1:6" ht="18" customHeight="1" x14ac:dyDescent="0.25">
      <c r="A2" s="28"/>
      <c r="B2" s="28"/>
      <c r="C2" s="28"/>
      <c r="D2" s="28"/>
      <c r="E2" s="28"/>
      <c r="F2" s="28"/>
    </row>
    <row r="3" spans="1:6" ht="15.75" x14ac:dyDescent="0.25">
      <c r="A3" s="76" t="s">
        <v>33</v>
      </c>
      <c r="B3" s="76"/>
      <c r="C3" s="76"/>
      <c r="D3" s="76"/>
      <c r="E3" s="78"/>
      <c r="F3" s="78"/>
    </row>
    <row r="4" spans="1:6" ht="18" x14ac:dyDescent="0.25">
      <c r="A4" s="28"/>
      <c r="B4" s="28"/>
      <c r="C4" s="28"/>
      <c r="D4" s="28"/>
      <c r="E4" s="6"/>
      <c r="F4" s="6"/>
    </row>
    <row r="5" spans="1:6" ht="18" customHeight="1" x14ac:dyDescent="0.25">
      <c r="A5" s="76" t="s">
        <v>15</v>
      </c>
      <c r="B5" s="77"/>
      <c r="C5" s="77"/>
      <c r="D5" s="77"/>
      <c r="E5" s="77"/>
      <c r="F5" s="77"/>
    </row>
    <row r="6" spans="1:6" ht="18" x14ac:dyDescent="0.25">
      <c r="A6" s="28"/>
      <c r="B6" s="28"/>
      <c r="C6" s="28"/>
      <c r="D6" s="28"/>
      <c r="E6" s="6"/>
      <c r="F6" s="6"/>
    </row>
    <row r="7" spans="1:6" ht="15.75" x14ac:dyDescent="0.25">
      <c r="A7" s="76" t="s">
        <v>26</v>
      </c>
      <c r="B7" s="97"/>
      <c r="C7" s="97"/>
      <c r="D7" s="97"/>
      <c r="E7" s="97"/>
      <c r="F7" s="97"/>
    </row>
    <row r="8" spans="1:6" ht="18" x14ac:dyDescent="0.25">
      <c r="A8" s="28"/>
      <c r="B8" s="28"/>
      <c r="C8" s="28"/>
      <c r="D8" s="28"/>
      <c r="E8" s="6"/>
      <c r="F8" s="6"/>
    </row>
    <row r="9" spans="1:6" ht="25.5" x14ac:dyDescent="0.25">
      <c r="A9" s="24" t="s">
        <v>27</v>
      </c>
      <c r="B9" s="23" t="s">
        <v>12</v>
      </c>
      <c r="C9" s="24" t="s">
        <v>13</v>
      </c>
      <c r="D9" s="24" t="s">
        <v>48</v>
      </c>
      <c r="E9" s="24" t="s">
        <v>49</v>
      </c>
      <c r="F9" s="24" t="s">
        <v>50</v>
      </c>
    </row>
    <row r="10" spans="1:6" ht="15.75" customHeight="1" x14ac:dyDescent="0.25">
      <c r="A10" s="13" t="s">
        <v>28</v>
      </c>
      <c r="B10" s="10">
        <f>'Rashodi prema funkc.kl._HRK'!B10/'Rashodi prema funkc.kl.'!$A$15</f>
        <v>1237004.8019112083</v>
      </c>
      <c r="C10" s="10">
        <f>'Rashodi prema funkc.kl._HRK'!C10/'Rashodi prema funkc.kl.'!$A$15</f>
        <v>1366832.5701771849</v>
      </c>
      <c r="D10" s="10">
        <f>'Rashodi prema funkc.kl._HRK'!D10/'Rashodi prema funkc.kl.'!$A$15</f>
        <v>1517910.0006636139</v>
      </c>
      <c r="E10" s="10">
        <f>'Rashodi prema funkc.kl._HRK'!E10/'Rashodi prema funkc.kl.'!$A$15</f>
        <v>1607639.9946910874</v>
      </c>
      <c r="F10" s="10">
        <f>'Rashodi prema funkc.kl._HRK'!F10/'Rashodi prema funkc.kl.'!$A$15</f>
        <v>1735339.9973455439</v>
      </c>
    </row>
    <row r="11" spans="1:6" ht="15.75" customHeight="1" x14ac:dyDescent="0.25">
      <c r="A11" s="13" t="s">
        <v>60</v>
      </c>
      <c r="B11" s="10">
        <f>'Rashodi prema funkc.kl._HRK'!B11/'Rashodi prema funkc.kl.'!$A$15</f>
        <v>1237004.8019112083</v>
      </c>
      <c r="C11" s="10">
        <f>'Rashodi prema funkc.kl._HRK'!C11/'Rashodi prema funkc.kl.'!$A$15</f>
        <v>1366832.5701771849</v>
      </c>
      <c r="D11" s="10">
        <f>'Rashodi prema funkc.kl._HRK'!D11/'Rashodi prema funkc.kl.'!$A$15</f>
        <v>1517910.0006636139</v>
      </c>
      <c r="E11" s="10">
        <f>'Rashodi prema funkc.kl._HRK'!E11/'Rashodi prema funkc.kl.'!$A$15</f>
        <v>1607639.9946910874</v>
      </c>
      <c r="F11" s="10">
        <f>'Rashodi prema funkc.kl._HRK'!F11/'Rashodi prema funkc.kl.'!$A$15</f>
        <v>1735339.9973455439</v>
      </c>
    </row>
    <row r="12" spans="1:6" x14ac:dyDescent="0.25">
      <c r="A12" s="19" t="s">
        <v>61</v>
      </c>
      <c r="B12" s="10">
        <f>'Rashodi prema funkc.kl._HRK'!B12/'Rashodi prema funkc.kl.'!$A$15</f>
        <v>1237004.8019112083</v>
      </c>
      <c r="C12" s="10">
        <f>'Rashodi prema funkc.kl._HRK'!C12/'Rashodi prema funkc.kl.'!$A$15</f>
        <v>1366832.5701771849</v>
      </c>
      <c r="D12" s="10">
        <f>'Rashodi prema funkc.kl._HRK'!D12/'Rashodi prema funkc.kl.'!$A$15</f>
        <v>1517910.0006636139</v>
      </c>
      <c r="E12" s="10">
        <f>'Rashodi prema funkc.kl._HRK'!E12/'Rashodi prema funkc.kl.'!$A$15</f>
        <v>1607639.9946910874</v>
      </c>
      <c r="F12" s="10">
        <f>'Rashodi prema funkc.kl._HRK'!F12/'Rashodi prema funkc.kl.'!$A$15</f>
        <v>1735339.9973455439</v>
      </c>
    </row>
    <row r="14" spans="1:6" x14ac:dyDescent="0.25">
      <c r="A14" t="s">
        <v>110</v>
      </c>
    </row>
    <row r="15" spans="1:6" x14ac:dyDescent="0.25">
      <c r="A15">
        <v>7.5345000000000004</v>
      </c>
    </row>
  </sheetData>
  <mergeCells count="4">
    <mergeCell ref="A1:F1"/>
    <mergeCell ref="A3:F3"/>
    <mergeCell ref="A5:F5"/>
    <mergeCell ref="A7:F7"/>
  </mergeCells>
  <pageMargins left="0.7" right="0.7" top="0.75" bottom="0.75" header="0.3" footer="0.3"/>
  <pageSetup paperSize="9" scale="8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14"/>
  <sheetViews>
    <sheetView workbookViewId="0">
      <selection activeCell="D8" sqref="D8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5.42578125" bestFit="1" customWidth="1"/>
    <col min="4" max="9" width="25.28515625" customWidth="1"/>
  </cols>
  <sheetData>
    <row r="1" spans="1:9" ht="42" customHeight="1" x14ac:dyDescent="0.25">
      <c r="A1" s="76" t="s">
        <v>55</v>
      </c>
      <c r="B1" s="76"/>
      <c r="C1" s="76"/>
      <c r="D1" s="76"/>
      <c r="E1" s="76"/>
      <c r="F1" s="76"/>
      <c r="G1" s="76"/>
      <c r="H1" s="76"/>
      <c r="I1" s="76"/>
    </row>
    <row r="2" spans="1:9" ht="18" customHeight="1" x14ac:dyDescent="0.25">
      <c r="A2" s="5"/>
      <c r="B2" s="5"/>
      <c r="C2" s="5"/>
      <c r="D2" s="5"/>
      <c r="E2" s="5"/>
      <c r="F2" s="5"/>
      <c r="G2" s="5"/>
      <c r="H2" s="5"/>
      <c r="I2" s="5"/>
    </row>
    <row r="3" spans="1:9" ht="15.75" x14ac:dyDescent="0.25">
      <c r="A3" s="76" t="s">
        <v>33</v>
      </c>
      <c r="B3" s="76"/>
      <c r="C3" s="76"/>
      <c r="D3" s="76"/>
      <c r="E3" s="76"/>
      <c r="F3" s="76"/>
      <c r="G3" s="76"/>
      <c r="H3" s="78"/>
      <c r="I3" s="78"/>
    </row>
    <row r="4" spans="1:9" ht="18" x14ac:dyDescent="0.25">
      <c r="A4" s="5"/>
      <c r="B4" s="5"/>
      <c r="C4" s="5"/>
      <c r="D4" s="5"/>
      <c r="E4" s="5"/>
      <c r="F4" s="5"/>
      <c r="G4" s="5"/>
      <c r="H4" s="6"/>
      <c r="I4" s="6"/>
    </row>
    <row r="5" spans="1:9" ht="18" customHeight="1" x14ac:dyDescent="0.25">
      <c r="A5" s="76" t="s">
        <v>29</v>
      </c>
      <c r="B5" s="77"/>
      <c r="C5" s="77"/>
      <c r="D5" s="77"/>
      <c r="E5" s="77"/>
      <c r="F5" s="77"/>
      <c r="G5" s="77"/>
      <c r="H5" s="77"/>
      <c r="I5" s="77"/>
    </row>
    <row r="6" spans="1:9" ht="18" x14ac:dyDescent="0.25">
      <c r="A6" s="5"/>
      <c r="B6" s="5"/>
      <c r="C6" s="5"/>
      <c r="D6" s="5"/>
      <c r="E6" s="5"/>
      <c r="F6" s="5"/>
      <c r="G6" s="5"/>
      <c r="H6" s="6"/>
      <c r="I6" s="6"/>
    </row>
    <row r="7" spans="1:9" ht="25.5" x14ac:dyDescent="0.25">
      <c r="A7" s="24" t="s">
        <v>16</v>
      </c>
      <c r="B7" s="23" t="s">
        <v>17</v>
      </c>
      <c r="C7" s="23" t="s">
        <v>18</v>
      </c>
      <c r="D7" s="23" t="s">
        <v>59</v>
      </c>
      <c r="E7" s="23" t="s">
        <v>12</v>
      </c>
      <c r="F7" s="24" t="s">
        <v>13</v>
      </c>
      <c r="G7" s="24" t="s">
        <v>48</v>
      </c>
      <c r="H7" s="24" t="s">
        <v>49</v>
      </c>
      <c r="I7" s="24" t="s">
        <v>50</v>
      </c>
    </row>
    <row r="8" spans="1:9" ht="25.5" x14ac:dyDescent="0.25">
      <c r="A8" s="13">
        <v>8</v>
      </c>
      <c r="B8" s="13"/>
      <c r="C8" s="13"/>
      <c r="D8" s="13" t="s">
        <v>30</v>
      </c>
      <c r="E8" s="10">
        <v>0</v>
      </c>
      <c r="F8" s="11">
        <v>0</v>
      </c>
      <c r="G8" s="11">
        <v>0</v>
      </c>
      <c r="H8" s="11">
        <v>0</v>
      </c>
      <c r="I8" s="11">
        <v>0</v>
      </c>
    </row>
    <row r="9" spans="1:9" x14ac:dyDescent="0.25">
      <c r="A9" s="13"/>
      <c r="B9" s="18">
        <v>84</v>
      </c>
      <c r="C9" s="18"/>
      <c r="D9" s="18" t="s">
        <v>37</v>
      </c>
      <c r="E9" s="10"/>
      <c r="F9" s="11"/>
      <c r="G9" s="11"/>
      <c r="H9" s="11"/>
      <c r="I9" s="11"/>
    </row>
    <row r="10" spans="1:9" ht="25.5" x14ac:dyDescent="0.25">
      <c r="A10" s="14"/>
      <c r="B10" s="14"/>
      <c r="C10" s="15">
        <v>81</v>
      </c>
      <c r="D10" s="19" t="s">
        <v>38</v>
      </c>
      <c r="E10" s="10"/>
      <c r="F10" s="11"/>
      <c r="G10" s="11"/>
      <c r="H10" s="11"/>
      <c r="I10" s="11"/>
    </row>
    <row r="11" spans="1:9" ht="25.5" x14ac:dyDescent="0.25">
      <c r="A11" s="16">
        <v>5</v>
      </c>
      <c r="B11" s="17"/>
      <c r="C11" s="17"/>
      <c r="D11" s="29" t="s">
        <v>31</v>
      </c>
      <c r="E11" s="10"/>
      <c r="F11" s="11"/>
      <c r="G11" s="11"/>
      <c r="H11" s="11"/>
      <c r="I11" s="11"/>
    </row>
    <row r="12" spans="1:9" ht="25.5" x14ac:dyDescent="0.25">
      <c r="A12" s="18"/>
      <c r="B12" s="18">
        <v>54</v>
      </c>
      <c r="C12" s="18"/>
      <c r="D12" s="30" t="s">
        <v>39</v>
      </c>
      <c r="E12" s="10"/>
      <c r="F12" s="11"/>
      <c r="G12" s="11"/>
      <c r="H12" s="11"/>
      <c r="I12" s="12"/>
    </row>
    <row r="13" spans="1:9" x14ac:dyDescent="0.25">
      <c r="A13" s="18"/>
      <c r="B13" s="18"/>
      <c r="C13" s="15">
        <v>11</v>
      </c>
      <c r="D13" s="15" t="s">
        <v>20</v>
      </c>
      <c r="E13" s="10"/>
      <c r="F13" s="11"/>
      <c r="G13" s="11"/>
      <c r="H13" s="11"/>
      <c r="I13" s="12"/>
    </row>
    <row r="14" spans="1:9" x14ac:dyDescent="0.25">
      <c r="A14" s="18"/>
      <c r="B14" s="18"/>
      <c r="C14" s="15">
        <v>31</v>
      </c>
      <c r="D14" s="15" t="s">
        <v>40</v>
      </c>
      <c r="E14" s="10"/>
      <c r="F14" s="11"/>
      <c r="G14" s="11"/>
      <c r="H14" s="11"/>
      <c r="I14" s="12"/>
    </row>
  </sheetData>
  <mergeCells count="3">
    <mergeCell ref="A1:I1"/>
    <mergeCell ref="A3:I3"/>
    <mergeCell ref="A5:I5"/>
  </mergeCells>
  <pageMargins left="0.7" right="0.7" top="0.75" bottom="0.75" header="0.3" footer="0.3"/>
  <pageSetup paperSize="9" scale="76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FBD4EE-0572-4D19-B14A-A3176047EC19}">
  <sheetPr>
    <pageSetUpPr fitToPage="1"/>
  </sheetPr>
  <dimension ref="A1:I123"/>
  <sheetViews>
    <sheetView workbookViewId="0">
      <selection activeCell="D115" sqref="D115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8.7109375" customWidth="1"/>
    <col min="4" max="4" width="34.42578125" customWidth="1"/>
    <col min="5" max="9" width="25.28515625" customWidth="1"/>
  </cols>
  <sheetData>
    <row r="1" spans="1:9" ht="42" customHeight="1" x14ac:dyDescent="0.25">
      <c r="A1" s="76" t="s">
        <v>55</v>
      </c>
      <c r="B1" s="76"/>
      <c r="C1" s="76"/>
      <c r="D1" s="76"/>
      <c r="E1" s="76"/>
      <c r="F1" s="76"/>
      <c r="G1" s="76"/>
      <c r="H1" s="76"/>
      <c r="I1" s="76"/>
    </row>
    <row r="2" spans="1:9" ht="18" x14ac:dyDescent="0.25">
      <c r="A2" s="28"/>
      <c r="B2" s="28"/>
      <c r="C2" s="28"/>
      <c r="D2" s="28"/>
      <c r="E2" s="28"/>
      <c r="F2" s="28"/>
      <c r="G2" s="28"/>
      <c r="H2" s="6"/>
      <c r="I2" s="6"/>
    </row>
    <row r="3" spans="1:9" ht="18" customHeight="1" x14ac:dyDescent="0.25">
      <c r="A3" s="76" t="s">
        <v>32</v>
      </c>
      <c r="B3" s="77"/>
      <c r="C3" s="77"/>
      <c r="D3" s="77"/>
      <c r="E3" s="77"/>
      <c r="F3" s="77"/>
      <c r="G3" s="77"/>
      <c r="H3" s="77"/>
      <c r="I3" s="77"/>
    </row>
    <row r="4" spans="1:9" ht="18" x14ac:dyDescent="0.25">
      <c r="A4" s="28"/>
      <c r="B4" s="28"/>
      <c r="C4" s="28"/>
      <c r="D4" s="28"/>
      <c r="E4" s="45"/>
      <c r="F4" s="45"/>
      <c r="G4" s="45"/>
      <c r="H4" s="45"/>
      <c r="I4" s="45"/>
    </row>
    <row r="5" spans="1:9" ht="25.5" x14ac:dyDescent="0.25">
      <c r="A5" s="98" t="s">
        <v>34</v>
      </c>
      <c r="B5" s="99"/>
      <c r="C5" s="100"/>
      <c r="D5" s="23" t="s">
        <v>35</v>
      </c>
      <c r="E5" s="23" t="s">
        <v>12</v>
      </c>
      <c r="F5" s="24" t="s">
        <v>13</v>
      </c>
      <c r="G5" s="24" t="s">
        <v>48</v>
      </c>
      <c r="H5" s="24" t="s">
        <v>49</v>
      </c>
      <c r="I5" s="24" t="s">
        <v>50</v>
      </c>
    </row>
    <row r="6" spans="1:9" s="61" customFormat="1" ht="25.5" x14ac:dyDescent="0.25">
      <c r="A6" s="101" t="s">
        <v>62</v>
      </c>
      <c r="B6" s="102"/>
      <c r="C6" s="103"/>
      <c r="D6" s="50" t="s">
        <v>65</v>
      </c>
      <c r="E6" s="60">
        <f>E7+E37+E45+E54+E61+E66+E74+E79+E96+E103+E107+E115</f>
        <v>9320212.5699999984</v>
      </c>
      <c r="F6" s="60">
        <f>F7+F37+F45+F54+F61+F66+F74+F79+F96+F103+F107+F115</f>
        <v>10298400</v>
      </c>
      <c r="G6" s="60">
        <f>G7+G37+G45+G54+G61+G66+G74+G79+G96+G103+G107+G115</f>
        <v>11436692.900000002</v>
      </c>
      <c r="H6" s="60">
        <f>H7+H37+H45+H54+H61+H66+H74+H79+H96+H103+H107+H115</f>
        <v>12112763.539999999</v>
      </c>
      <c r="I6" s="60">
        <f>I7+I37+I45+I54+I61+I66+I74+I79+I96+I103+I107+I115</f>
        <v>13074919.146</v>
      </c>
    </row>
    <row r="7" spans="1:9" s="61" customFormat="1" ht="25.5" x14ac:dyDescent="0.25">
      <c r="A7" s="101" t="s">
        <v>63</v>
      </c>
      <c r="B7" s="102"/>
      <c r="C7" s="103"/>
      <c r="D7" s="50" t="s">
        <v>66</v>
      </c>
      <c r="E7" s="60">
        <f>E8+E12+E16+E22+E26+E30+E34</f>
        <v>7722272.0199999996</v>
      </c>
      <c r="F7" s="60">
        <f t="shared" ref="F7:I7" si="0">F8+F12+F16+F22+F26+F30+F34</f>
        <v>8083600</v>
      </c>
      <c r="G7" s="60">
        <f t="shared" si="0"/>
        <v>9175514.1500000004</v>
      </c>
      <c r="H7" s="60">
        <f t="shared" si="0"/>
        <v>10005740.689999999</v>
      </c>
      <c r="I7" s="60">
        <f t="shared" si="0"/>
        <v>10933840.41</v>
      </c>
    </row>
    <row r="8" spans="1:9" x14ac:dyDescent="0.25">
      <c r="A8" s="104" t="s">
        <v>64</v>
      </c>
      <c r="B8" s="105"/>
      <c r="C8" s="106"/>
      <c r="D8" s="58" t="s">
        <v>20</v>
      </c>
      <c r="E8" s="55">
        <f>E9</f>
        <v>11900.65</v>
      </c>
      <c r="F8" s="55">
        <f t="shared" ref="F8:I8" si="1">F9</f>
        <v>45000</v>
      </c>
      <c r="G8" s="55">
        <f t="shared" si="1"/>
        <v>53947.02</v>
      </c>
      <c r="H8" s="55">
        <f t="shared" si="1"/>
        <v>47844.06</v>
      </c>
      <c r="I8" s="55">
        <f t="shared" si="1"/>
        <v>49200.28</v>
      </c>
    </row>
    <row r="9" spans="1:9" x14ac:dyDescent="0.25">
      <c r="A9" s="107">
        <v>3</v>
      </c>
      <c r="B9" s="108"/>
      <c r="C9" s="109"/>
      <c r="D9" s="46" t="s">
        <v>23</v>
      </c>
      <c r="E9" s="10">
        <v>11900.65</v>
      </c>
      <c r="F9" s="11">
        <v>45000</v>
      </c>
      <c r="G9" s="11">
        <v>53947.02</v>
      </c>
      <c r="H9" s="11">
        <v>47844.06</v>
      </c>
      <c r="I9" s="12">
        <v>49200.28</v>
      </c>
    </row>
    <row r="10" spans="1:9" x14ac:dyDescent="0.25">
      <c r="A10" s="110">
        <v>31</v>
      </c>
      <c r="B10" s="111"/>
      <c r="C10" s="112"/>
      <c r="D10" s="46" t="s">
        <v>24</v>
      </c>
      <c r="E10" s="10">
        <v>0</v>
      </c>
      <c r="F10" s="11">
        <v>0</v>
      </c>
      <c r="G10" s="11">
        <v>0</v>
      </c>
      <c r="H10" s="11">
        <v>0</v>
      </c>
      <c r="I10" s="12">
        <v>0</v>
      </c>
    </row>
    <row r="11" spans="1:9" x14ac:dyDescent="0.25">
      <c r="A11" s="110">
        <v>32</v>
      </c>
      <c r="B11" s="111"/>
      <c r="C11" s="112"/>
      <c r="D11" s="46" t="s">
        <v>36</v>
      </c>
      <c r="E11" s="10">
        <v>11900.65</v>
      </c>
      <c r="F11" s="11">
        <v>45000</v>
      </c>
      <c r="G11" s="11">
        <v>53947.02</v>
      </c>
      <c r="H11" s="11">
        <v>47844.06</v>
      </c>
      <c r="I11" s="12">
        <v>49200.28</v>
      </c>
    </row>
    <row r="12" spans="1:9" ht="25.5" x14ac:dyDescent="0.25">
      <c r="A12" s="104" t="s">
        <v>84</v>
      </c>
      <c r="B12" s="105"/>
      <c r="C12" s="106"/>
      <c r="D12" s="58" t="s">
        <v>108</v>
      </c>
      <c r="E12" s="55">
        <f>E13</f>
        <v>350574.72</v>
      </c>
      <c r="F12" s="55">
        <f t="shared" ref="F12" si="2">F13</f>
        <v>415000</v>
      </c>
      <c r="G12" s="55">
        <f t="shared" ref="G12" si="3">G13</f>
        <v>422986.88</v>
      </c>
      <c r="H12" s="55">
        <f t="shared" ref="H12" si="4">H13</f>
        <v>422986.88</v>
      </c>
      <c r="I12" s="55">
        <f t="shared" ref="I12" si="5">I13</f>
        <v>422986.88</v>
      </c>
    </row>
    <row r="13" spans="1:9" x14ac:dyDescent="0.25">
      <c r="A13" s="107">
        <v>3</v>
      </c>
      <c r="B13" s="108"/>
      <c r="C13" s="109"/>
      <c r="D13" s="46" t="s">
        <v>23</v>
      </c>
      <c r="E13" s="10">
        <f>E14+E15</f>
        <v>350574.72</v>
      </c>
      <c r="F13" s="10">
        <f t="shared" ref="F13:I13" si="6">F14+F15</f>
        <v>415000</v>
      </c>
      <c r="G13" s="10">
        <f t="shared" si="6"/>
        <v>422986.88</v>
      </c>
      <c r="H13" s="10">
        <f t="shared" si="6"/>
        <v>422986.88</v>
      </c>
      <c r="I13" s="10">
        <f t="shared" si="6"/>
        <v>422986.88</v>
      </c>
    </row>
    <row r="14" spans="1:9" x14ac:dyDescent="0.25">
      <c r="A14" s="110">
        <v>32</v>
      </c>
      <c r="B14" s="111"/>
      <c r="C14" s="112"/>
      <c r="D14" s="46" t="s">
        <v>36</v>
      </c>
      <c r="E14" s="10">
        <v>343980.16</v>
      </c>
      <c r="F14" s="11">
        <v>409000</v>
      </c>
      <c r="G14" s="11">
        <v>417034.61</v>
      </c>
      <c r="H14" s="11">
        <v>417034.61</v>
      </c>
      <c r="I14" s="12">
        <v>417034.61</v>
      </c>
    </row>
    <row r="15" spans="1:9" x14ac:dyDescent="0.25">
      <c r="A15" s="110">
        <v>34</v>
      </c>
      <c r="B15" s="111"/>
      <c r="C15" s="112"/>
      <c r="D15" s="46" t="s">
        <v>86</v>
      </c>
      <c r="E15" s="10">
        <v>6594.56</v>
      </c>
      <c r="F15" s="11">
        <v>6000</v>
      </c>
      <c r="G15" s="11">
        <v>5952.27</v>
      </c>
      <c r="H15" s="11">
        <v>5952.27</v>
      </c>
      <c r="I15" s="12">
        <v>5952.27</v>
      </c>
    </row>
    <row r="16" spans="1:9" s="61" customFormat="1" x14ac:dyDescent="0.25">
      <c r="A16" s="113" t="s">
        <v>88</v>
      </c>
      <c r="B16" s="114"/>
      <c r="C16" s="115"/>
      <c r="D16" s="50" t="s">
        <v>40</v>
      </c>
      <c r="E16" s="60">
        <f>E17+E20</f>
        <v>2064</v>
      </c>
      <c r="F16" s="60">
        <f t="shared" ref="F16:I16" si="7">F17+F20</f>
        <v>15600</v>
      </c>
      <c r="G16" s="60">
        <f t="shared" si="7"/>
        <v>15069</v>
      </c>
      <c r="H16" s="60">
        <f t="shared" si="7"/>
        <v>15069</v>
      </c>
      <c r="I16" s="60">
        <f t="shared" si="7"/>
        <v>15069</v>
      </c>
    </row>
    <row r="17" spans="1:9" x14ac:dyDescent="0.25">
      <c r="A17" s="107">
        <v>3</v>
      </c>
      <c r="B17" s="108"/>
      <c r="C17" s="109"/>
      <c r="D17" s="46" t="s">
        <v>23</v>
      </c>
      <c r="E17" s="10">
        <f>E18+E19</f>
        <v>2064</v>
      </c>
      <c r="F17" s="10">
        <f t="shared" ref="F17:I17" si="8">F18+F19</f>
        <v>5600</v>
      </c>
      <c r="G17" s="10">
        <f t="shared" si="8"/>
        <v>0</v>
      </c>
      <c r="H17" s="10">
        <f t="shared" si="8"/>
        <v>0</v>
      </c>
      <c r="I17" s="10">
        <f t="shared" si="8"/>
        <v>0</v>
      </c>
    </row>
    <row r="18" spans="1:9" x14ac:dyDescent="0.25">
      <c r="A18" s="110">
        <v>32</v>
      </c>
      <c r="B18" s="111"/>
      <c r="C18" s="112"/>
      <c r="D18" s="46" t="s">
        <v>36</v>
      </c>
      <c r="E18" s="10"/>
      <c r="F18" s="11">
        <v>5600</v>
      </c>
      <c r="G18" s="11"/>
      <c r="H18" s="11"/>
      <c r="I18" s="12"/>
    </row>
    <row r="19" spans="1:9" x14ac:dyDescent="0.25">
      <c r="A19" s="110">
        <v>38</v>
      </c>
      <c r="B19" s="111"/>
      <c r="C19" s="112"/>
      <c r="D19" s="46" t="s">
        <v>87</v>
      </c>
      <c r="E19" s="10">
        <v>2064</v>
      </c>
      <c r="F19" s="11"/>
      <c r="G19" s="11"/>
      <c r="H19" s="11"/>
      <c r="I19" s="12"/>
    </row>
    <row r="20" spans="1:9" ht="25.5" x14ac:dyDescent="0.25">
      <c r="A20" s="107">
        <v>4</v>
      </c>
      <c r="B20" s="108"/>
      <c r="C20" s="109"/>
      <c r="D20" s="46" t="s">
        <v>25</v>
      </c>
      <c r="E20" s="10"/>
      <c r="F20" s="11">
        <f>F21</f>
        <v>10000</v>
      </c>
      <c r="G20" s="11">
        <f t="shared" ref="G20:I20" si="9">G21</f>
        <v>15069</v>
      </c>
      <c r="H20" s="11">
        <f t="shared" si="9"/>
        <v>15069</v>
      </c>
      <c r="I20" s="11">
        <f t="shared" si="9"/>
        <v>15069</v>
      </c>
    </row>
    <row r="21" spans="1:9" ht="25.5" x14ac:dyDescent="0.25">
      <c r="A21" s="110">
        <v>42</v>
      </c>
      <c r="B21" s="111"/>
      <c r="C21" s="112"/>
      <c r="D21" s="46" t="s">
        <v>107</v>
      </c>
      <c r="E21" s="10"/>
      <c r="F21" s="11">
        <v>10000</v>
      </c>
      <c r="G21" s="11">
        <v>15069</v>
      </c>
      <c r="H21" s="11">
        <v>15069</v>
      </c>
      <c r="I21" s="12">
        <v>15069</v>
      </c>
    </row>
    <row r="22" spans="1:9" x14ac:dyDescent="0.25">
      <c r="A22" s="104" t="s">
        <v>90</v>
      </c>
      <c r="B22" s="105"/>
      <c r="C22" s="106"/>
      <c r="D22" s="59" t="s">
        <v>54</v>
      </c>
      <c r="E22" s="55">
        <f>E23</f>
        <v>21250</v>
      </c>
      <c r="F22" s="55">
        <f t="shared" ref="F22:I22" si="10">F23</f>
        <v>37000</v>
      </c>
      <c r="G22" s="55">
        <f t="shared" si="10"/>
        <v>41439.75</v>
      </c>
      <c r="H22" s="55">
        <f t="shared" si="10"/>
        <v>41439.75</v>
      </c>
      <c r="I22" s="55">
        <f t="shared" si="10"/>
        <v>41439.75</v>
      </c>
    </row>
    <row r="23" spans="1:9" x14ac:dyDescent="0.25">
      <c r="A23" s="47">
        <v>3</v>
      </c>
      <c r="B23" s="48"/>
      <c r="C23" s="49"/>
      <c r="D23" s="46" t="s">
        <v>23</v>
      </c>
      <c r="E23" s="10">
        <f>E24+E25</f>
        <v>21250</v>
      </c>
      <c r="F23" s="10">
        <f t="shared" ref="F23:I23" si="11">F24+F25</f>
        <v>37000</v>
      </c>
      <c r="G23" s="10">
        <f t="shared" si="11"/>
        <v>41439.75</v>
      </c>
      <c r="H23" s="10">
        <f t="shared" si="11"/>
        <v>41439.75</v>
      </c>
      <c r="I23" s="10">
        <f t="shared" si="11"/>
        <v>41439.75</v>
      </c>
    </row>
    <row r="24" spans="1:9" x14ac:dyDescent="0.25">
      <c r="A24" s="110">
        <v>31</v>
      </c>
      <c r="B24" s="111"/>
      <c r="C24" s="112"/>
      <c r="D24" s="46" t="s">
        <v>24</v>
      </c>
      <c r="E24" s="10"/>
      <c r="F24" s="11"/>
      <c r="G24" s="11"/>
      <c r="H24" s="11"/>
      <c r="I24" s="11"/>
    </row>
    <row r="25" spans="1:9" x14ac:dyDescent="0.25">
      <c r="A25" s="110">
        <v>32</v>
      </c>
      <c r="B25" s="111"/>
      <c r="C25" s="112"/>
      <c r="D25" s="46" t="s">
        <v>36</v>
      </c>
      <c r="E25" s="10">
        <v>21250</v>
      </c>
      <c r="F25" s="11">
        <v>37000</v>
      </c>
      <c r="G25" s="11">
        <v>41439.75</v>
      </c>
      <c r="H25" s="11">
        <v>41439.75</v>
      </c>
      <c r="I25" s="11">
        <v>41439.75</v>
      </c>
    </row>
    <row r="26" spans="1:9" x14ac:dyDescent="0.25">
      <c r="A26" s="104" t="s">
        <v>91</v>
      </c>
      <c r="B26" s="105"/>
      <c r="C26" s="106"/>
      <c r="D26" s="58" t="s">
        <v>92</v>
      </c>
      <c r="E26" s="55">
        <f>E27</f>
        <v>7306789.6499999994</v>
      </c>
      <c r="F26" s="55">
        <f t="shared" ref="F26:I26" si="12">F27</f>
        <v>7529000</v>
      </c>
      <c r="G26" s="55">
        <f t="shared" si="12"/>
        <v>8642071.5</v>
      </c>
      <c r="H26" s="55">
        <f t="shared" si="12"/>
        <v>9478401</v>
      </c>
      <c r="I26" s="55">
        <f t="shared" si="12"/>
        <v>10405144.5</v>
      </c>
    </row>
    <row r="27" spans="1:9" x14ac:dyDescent="0.25">
      <c r="A27" s="107">
        <v>3</v>
      </c>
      <c r="B27" s="108"/>
      <c r="C27" s="109"/>
      <c r="D27" s="46" t="s">
        <v>23</v>
      </c>
      <c r="E27" s="10">
        <f>E28+E29</f>
        <v>7306789.6499999994</v>
      </c>
      <c r="F27" s="10">
        <f t="shared" ref="F27:I27" si="13">F28+F29</f>
        <v>7529000</v>
      </c>
      <c r="G27" s="10">
        <f t="shared" si="13"/>
        <v>8642071.5</v>
      </c>
      <c r="H27" s="10">
        <f t="shared" si="13"/>
        <v>9478401</v>
      </c>
      <c r="I27" s="10">
        <f t="shared" si="13"/>
        <v>10405144.5</v>
      </c>
    </row>
    <row r="28" spans="1:9" x14ac:dyDescent="0.25">
      <c r="A28" s="110">
        <v>31</v>
      </c>
      <c r="B28" s="111"/>
      <c r="C28" s="112"/>
      <c r="D28" s="46" t="s">
        <v>24</v>
      </c>
      <c r="E28" s="10">
        <v>7118114.9299999997</v>
      </c>
      <c r="F28" s="11">
        <v>7280000</v>
      </c>
      <c r="G28" s="11">
        <v>8378364</v>
      </c>
      <c r="H28" s="11">
        <v>9214693.5</v>
      </c>
      <c r="I28" s="12">
        <v>10141437</v>
      </c>
    </row>
    <row r="29" spans="1:9" x14ac:dyDescent="0.25">
      <c r="A29" s="110">
        <v>32</v>
      </c>
      <c r="B29" s="111"/>
      <c r="C29" s="112"/>
      <c r="D29" s="46" t="s">
        <v>36</v>
      </c>
      <c r="E29" s="10">
        <v>188674.72</v>
      </c>
      <c r="F29" s="11">
        <v>249000</v>
      </c>
      <c r="G29" s="11">
        <v>263707.5</v>
      </c>
      <c r="H29" s="11">
        <v>263707.5</v>
      </c>
      <c r="I29" s="12">
        <v>263707.5</v>
      </c>
    </row>
    <row r="30" spans="1:9" ht="25.5" x14ac:dyDescent="0.25">
      <c r="A30" s="104" t="s">
        <v>97</v>
      </c>
      <c r="B30" s="105"/>
      <c r="C30" s="106"/>
      <c r="D30" s="58" t="s">
        <v>112</v>
      </c>
      <c r="E30" s="55">
        <f>E31</f>
        <v>29693</v>
      </c>
      <c r="F30" s="55">
        <f t="shared" ref="F30:I30" si="14">F31</f>
        <v>40000</v>
      </c>
      <c r="G30" s="55">
        <f t="shared" si="14"/>
        <v>0</v>
      </c>
      <c r="H30" s="55">
        <f t="shared" si="14"/>
        <v>0</v>
      </c>
      <c r="I30" s="55">
        <f t="shared" si="14"/>
        <v>0</v>
      </c>
    </row>
    <row r="31" spans="1:9" x14ac:dyDescent="0.25">
      <c r="A31" s="107">
        <v>3</v>
      </c>
      <c r="B31" s="108"/>
      <c r="C31" s="109"/>
      <c r="D31" s="46" t="s">
        <v>23</v>
      </c>
      <c r="E31" s="10">
        <f>E32+E33</f>
        <v>29693</v>
      </c>
      <c r="F31" s="10">
        <f t="shared" ref="F31:I31" si="15">F32+F33</f>
        <v>40000</v>
      </c>
      <c r="G31" s="10">
        <f t="shared" si="15"/>
        <v>0</v>
      </c>
      <c r="H31" s="10">
        <f t="shared" si="15"/>
        <v>0</v>
      </c>
      <c r="I31" s="10">
        <f t="shared" si="15"/>
        <v>0</v>
      </c>
    </row>
    <row r="32" spans="1:9" x14ac:dyDescent="0.25">
      <c r="A32" s="110">
        <v>32</v>
      </c>
      <c r="B32" s="111"/>
      <c r="C32" s="112"/>
      <c r="D32" s="46" t="s">
        <v>36</v>
      </c>
      <c r="E32" s="10">
        <v>29693</v>
      </c>
      <c r="F32" s="11">
        <v>39000</v>
      </c>
      <c r="G32" s="11"/>
      <c r="H32" s="11"/>
      <c r="I32" s="12"/>
    </row>
    <row r="33" spans="1:9" x14ac:dyDescent="0.25">
      <c r="A33" s="110">
        <v>34</v>
      </c>
      <c r="B33" s="111"/>
      <c r="C33" s="112"/>
      <c r="D33" s="46" t="s">
        <v>86</v>
      </c>
      <c r="E33" s="10"/>
      <c r="F33" s="11">
        <v>1000</v>
      </c>
      <c r="G33" s="11"/>
      <c r="H33" s="11"/>
      <c r="I33" s="12"/>
    </row>
    <row r="34" spans="1:9" x14ac:dyDescent="0.25">
      <c r="A34" s="104" t="s">
        <v>98</v>
      </c>
      <c r="B34" s="105"/>
      <c r="C34" s="106"/>
      <c r="D34" s="58" t="s">
        <v>99</v>
      </c>
      <c r="E34" s="55">
        <f>E35</f>
        <v>0</v>
      </c>
      <c r="F34" s="55">
        <f t="shared" ref="F34" si="16">F35</f>
        <v>2000</v>
      </c>
      <c r="G34" s="55">
        <f t="shared" ref="G34" si="17">G35</f>
        <v>0</v>
      </c>
      <c r="H34" s="55">
        <f t="shared" ref="H34" si="18">H35</f>
        <v>0</v>
      </c>
      <c r="I34" s="55">
        <f t="shared" ref="I34" si="19">I35</f>
        <v>0</v>
      </c>
    </row>
    <row r="35" spans="1:9" x14ac:dyDescent="0.25">
      <c r="A35" s="107">
        <v>3</v>
      </c>
      <c r="B35" s="108"/>
      <c r="C35" s="109"/>
      <c r="D35" s="46" t="s">
        <v>23</v>
      </c>
      <c r="E35" s="10"/>
      <c r="F35" s="10">
        <f>F36</f>
        <v>2000</v>
      </c>
      <c r="G35" s="10">
        <v>0</v>
      </c>
      <c r="H35" s="10">
        <v>0</v>
      </c>
      <c r="I35" s="10">
        <v>0</v>
      </c>
    </row>
    <row r="36" spans="1:9" x14ac:dyDescent="0.25">
      <c r="A36" s="110">
        <v>32</v>
      </c>
      <c r="B36" s="111"/>
      <c r="C36" s="112"/>
      <c r="D36" s="46" t="s">
        <v>36</v>
      </c>
      <c r="E36" s="10"/>
      <c r="F36" s="11">
        <v>2000</v>
      </c>
      <c r="G36" s="11"/>
      <c r="H36" s="11"/>
      <c r="I36" s="12"/>
    </row>
    <row r="37" spans="1:9" s="61" customFormat="1" ht="25.5" customHeight="1" x14ac:dyDescent="0.25">
      <c r="A37" s="101" t="s">
        <v>67</v>
      </c>
      <c r="B37" s="102"/>
      <c r="C37" s="103"/>
      <c r="D37" s="50" t="s">
        <v>68</v>
      </c>
      <c r="E37" s="60">
        <f>E38+E42</f>
        <v>711304.2</v>
      </c>
      <c r="F37" s="60">
        <f t="shared" ref="F37:I37" si="20">F38+F42</f>
        <v>909000</v>
      </c>
      <c r="G37" s="60">
        <f t="shared" si="20"/>
        <v>760833.8</v>
      </c>
      <c r="H37" s="60">
        <f t="shared" si="20"/>
        <v>703722.28999999992</v>
      </c>
      <c r="I37" s="60">
        <f t="shared" si="20"/>
        <v>716380.26</v>
      </c>
    </row>
    <row r="38" spans="1:9" s="61" customFormat="1" ht="15" customHeight="1" x14ac:dyDescent="0.25">
      <c r="A38" s="113" t="s">
        <v>64</v>
      </c>
      <c r="B38" s="114"/>
      <c r="C38" s="115"/>
      <c r="D38" s="50" t="s">
        <v>20</v>
      </c>
      <c r="E38" s="60">
        <f>E39</f>
        <v>531795.19999999995</v>
      </c>
      <c r="F38" s="60">
        <f t="shared" ref="F38:I38" si="21">F39</f>
        <v>655000</v>
      </c>
      <c r="G38" s="60">
        <f t="shared" si="21"/>
        <v>506921.15</v>
      </c>
      <c r="H38" s="60">
        <f t="shared" si="21"/>
        <v>449809.63999999996</v>
      </c>
      <c r="I38" s="60">
        <f t="shared" si="21"/>
        <v>462467.61</v>
      </c>
    </row>
    <row r="39" spans="1:9" x14ac:dyDescent="0.25">
      <c r="A39" s="107">
        <v>3</v>
      </c>
      <c r="B39" s="108"/>
      <c r="C39" s="109"/>
      <c r="D39" s="46" t="s">
        <v>23</v>
      </c>
      <c r="E39" s="10">
        <f>E40+E41</f>
        <v>531795.19999999995</v>
      </c>
      <c r="F39" s="10">
        <f t="shared" ref="F39:I39" si="22">F40+F41</f>
        <v>655000</v>
      </c>
      <c r="G39" s="10">
        <f t="shared" si="22"/>
        <v>506921.15</v>
      </c>
      <c r="H39" s="10">
        <f t="shared" si="22"/>
        <v>449809.63999999996</v>
      </c>
      <c r="I39" s="10">
        <f t="shared" si="22"/>
        <v>462467.61</v>
      </c>
    </row>
    <row r="40" spans="1:9" x14ac:dyDescent="0.25">
      <c r="A40" s="110">
        <v>31</v>
      </c>
      <c r="B40" s="111"/>
      <c r="C40" s="112"/>
      <c r="D40" s="46" t="s">
        <v>24</v>
      </c>
      <c r="E40" s="10">
        <v>513517</v>
      </c>
      <c r="F40" s="11">
        <v>641000</v>
      </c>
      <c r="G40" s="11">
        <v>495920.78</v>
      </c>
      <c r="H40" s="11">
        <v>440014.79</v>
      </c>
      <c r="I40" s="12">
        <v>452371.38</v>
      </c>
    </row>
    <row r="41" spans="1:9" x14ac:dyDescent="0.25">
      <c r="A41" s="110">
        <v>32</v>
      </c>
      <c r="B41" s="111"/>
      <c r="C41" s="112"/>
      <c r="D41" s="46" t="s">
        <v>36</v>
      </c>
      <c r="E41" s="10">
        <v>18278.2</v>
      </c>
      <c r="F41" s="11">
        <v>14000</v>
      </c>
      <c r="G41" s="11">
        <v>11000.37</v>
      </c>
      <c r="H41" s="11">
        <v>9794.85</v>
      </c>
      <c r="I41" s="12">
        <v>10096.23</v>
      </c>
    </row>
    <row r="42" spans="1:9" s="61" customFormat="1" x14ac:dyDescent="0.25">
      <c r="A42" s="113" t="s">
        <v>90</v>
      </c>
      <c r="B42" s="114"/>
      <c r="C42" s="115"/>
      <c r="D42" s="50" t="s">
        <v>54</v>
      </c>
      <c r="E42" s="60">
        <f>E43</f>
        <v>179509</v>
      </c>
      <c r="F42" s="60">
        <f t="shared" ref="F42:I43" si="23">F43</f>
        <v>254000</v>
      </c>
      <c r="G42" s="60">
        <f t="shared" si="23"/>
        <v>253912.65</v>
      </c>
      <c r="H42" s="60">
        <f t="shared" si="23"/>
        <v>253912.65</v>
      </c>
      <c r="I42" s="60">
        <f t="shared" si="23"/>
        <v>253912.65</v>
      </c>
    </row>
    <row r="43" spans="1:9" x14ac:dyDescent="0.25">
      <c r="A43" s="47">
        <v>3</v>
      </c>
      <c r="B43" s="48"/>
      <c r="C43" s="49"/>
      <c r="D43" s="46" t="s">
        <v>23</v>
      </c>
      <c r="E43" s="10">
        <f>E44</f>
        <v>179509</v>
      </c>
      <c r="F43" s="10">
        <f t="shared" si="23"/>
        <v>254000</v>
      </c>
      <c r="G43" s="10">
        <f t="shared" si="23"/>
        <v>253912.65</v>
      </c>
      <c r="H43" s="10">
        <f t="shared" si="23"/>
        <v>253912.65</v>
      </c>
      <c r="I43" s="10">
        <f t="shared" si="23"/>
        <v>253912.65</v>
      </c>
    </row>
    <row r="44" spans="1:9" x14ac:dyDescent="0.25">
      <c r="A44" s="110">
        <v>31</v>
      </c>
      <c r="B44" s="111"/>
      <c r="C44" s="112"/>
      <c r="D44" s="46" t="s">
        <v>24</v>
      </c>
      <c r="E44" s="10">
        <v>179509</v>
      </c>
      <c r="F44" s="11">
        <v>254000</v>
      </c>
      <c r="G44" s="11">
        <v>253912.65</v>
      </c>
      <c r="H44" s="11">
        <v>253912.65</v>
      </c>
      <c r="I44" s="11">
        <v>253912.65</v>
      </c>
    </row>
    <row r="45" spans="1:9" ht="25.5" customHeight="1" x14ac:dyDescent="0.25">
      <c r="A45" s="116" t="s">
        <v>78</v>
      </c>
      <c r="B45" s="117"/>
      <c r="C45" s="118"/>
      <c r="D45" s="59" t="s">
        <v>94</v>
      </c>
      <c r="E45" s="55">
        <f>E46+E51</f>
        <v>210686.78</v>
      </c>
      <c r="F45" s="55">
        <f t="shared" ref="F45:I45" si="24">F46+F51</f>
        <v>220000</v>
      </c>
      <c r="G45" s="55">
        <f t="shared" si="24"/>
        <v>457419.49</v>
      </c>
      <c r="H45" s="55">
        <f t="shared" si="24"/>
        <v>427130.8</v>
      </c>
      <c r="I45" s="55">
        <f t="shared" si="24"/>
        <v>433836.51</v>
      </c>
    </row>
    <row r="46" spans="1:9" ht="15" customHeight="1" x14ac:dyDescent="0.25">
      <c r="A46" s="104" t="s">
        <v>91</v>
      </c>
      <c r="B46" s="105"/>
      <c r="C46" s="106"/>
      <c r="D46" s="58" t="s">
        <v>92</v>
      </c>
      <c r="E46" s="55">
        <f>E47+E49</f>
        <v>210686.78</v>
      </c>
      <c r="F46" s="55">
        <f t="shared" ref="F46:I46" si="25">F47+F49</f>
        <v>220000</v>
      </c>
      <c r="G46" s="55">
        <f t="shared" si="25"/>
        <v>188362.5</v>
      </c>
      <c r="H46" s="55">
        <f t="shared" si="25"/>
        <v>188362.5</v>
      </c>
      <c r="I46" s="55">
        <f t="shared" si="25"/>
        <v>188362.5</v>
      </c>
    </row>
    <row r="47" spans="1:9" x14ac:dyDescent="0.25">
      <c r="A47" s="107">
        <v>3</v>
      </c>
      <c r="B47" s="108"/>
      <c r="C47" s="109"/>
      <c r="D47" s="46" t="s">
        <v>23</v>
      </c>
      <c r="E47" s="10">
        <f>E48</f>
        <v>0</v>
      </c>
      <c r="F47" s="10">
        <f t="shared" ref="F47:I47" si="26">F48</f>
        <v>66000</v>
      </c>
      <c r="G47" s="10">
        <f t="shared" si="26"/>
        <v>0</v>
      </c>
      <c r="H47" s="10">
        <f t="shared" si="26"/>
        <v>0</v>
      </c>
      <c r="I47" s="10">
        <f t="shared" si="26"/>
        <v>0</v>
      </c>
    </row>
    <row r="48" spans="1:9" ht="25.5" x14ac:dyDescent="0.25">
      <c r="A48" s="110">
        <v>37</v>
      </c>
      <c r="B48" s="111"/>
      <c r="C48" s="112"/>
      <c r="D48" s="46" t="s">
        <v>93</v>
      </c>
      <c r="E48" s="10"/>
      <c r="F48" s="11">
        <v>66000</v>
      </c>
      <c r="G48" s="11">
        <v>0</v>
      </c>
      <c r="H48" s="11">
        <v>0</v>
      </c>
      <c r="I48" s="12">
        <v>0</v>
      </c>
    </row>
    <row r="49" spans="1:9" ht="25.5" x14ac:dyDescent="0.25">
      <c r="A49" s="47">
        <v>4</v>
      </c>
      <c r="B49" s="48"/>
      <c r="C49" s="49"/>
      <c r="D49" s="46" t="s">
        <v>25</v>
      </c>
      <c r="E49" s="10">
        <f>E50</f>
        <v>210686.78</v>
      </c>
      <c r="F49" s="10">
        <f t="shared" ref="F49:I49" si="27">F50</f>
        <v>154000</v>
      </c>
      <c r="G49" s="10">
        <f t="shared" si="27"/>
        <v>188362.5</v>
      </c>
      <c r="H49" s="10">
        <f t="shared" si="27"/>
        <v>188362.5</v>
      </c>
      <c r="I49" s="10">
        <f t="shared" si="27"/>
        <v>188362.5</v>
      </c>
    </row>
    <row r="50" spans="1:9" ht="25.5" x14ac:dyDescent="0.25">
      <c r="A50" s="47">
        <v>42</v>
      </c>
      <c r="B50" s="48"/>
      <c r="C50" s="49"/>
      <c r="D50" s="46" t="s">
        <v>56</v>
      </c>
      <c r="E50" s="10">
        <v>210686.78</v>
      </c>
      <c r="F50" s="11">
        <v>154000</v>
      </c>
      <c r="G50" s="11">
        <v>188362.5</v>
      </c>
      <c r="H50" s="11">
        <v>188362.5</v>
      </c>
      <c r="I50" s="11">
        <v>188362.5</v>
      </c>
    </row>
    <row r="51" spans="1:9" x14ac:dyDescent="0.25">
      <c r="A51" s="113" t="s">
        <v>64</v>
      </c>
      <c r="B51" s="114"/>
      <c r="C51" s="115"/>
      <c r="D51" s="50" t="s">
        <v>20</v>
      </c>
      <c r="E51" s="60">
        <f>E52</f>
        <v>0</v>
      </c>
      <c r="F51" s="60">
        <f t="shared" ref="F51:F52" si="28">F52</f>
        <v>0</v>
      </c>
      <c r="G51" s="60">
        <f t="shared" ref="G51:G52" si="29">G52</f>
        <v>269056.99</v>
      </c>
      <c r="H51" s="60">
        <f t="shared" ref="H51:H52" si="30">H52</f>
        <v>238768.3</v>
      </c>
      <c r="I51" s="60">
        <f t="shared" ref="I51:I52" si="31">I52</f>
        <v>245474.01</v>
      </c>
    </row>
    <row r="52" spans="1:9" x14ac:dyDescent="0.25">
      <c r="A52" s="107">
        <v>3</v>
      </c>
      <c r="B52" s="108"/>
      <c r="C52" s="109"/>
      <c r="D52" s="46" t="s">
        <v>23</v>
      </c>
      <c r="E52" s="10">
        <f>E53</f>
        <v>0</v>
      </c>
      <c r="F52" s="10">
        <f t="shared" si="28"/>
        <v>0</v>
      </c>
      <c r="G52" s="10">
        <f t="shared" si="29"/>
        <v>269056.99</v>
      </c>
      <c r="H52" s="10">
        <f t="shared" si="30"/>
        <v>238768.3</v>
      </c>
      <c r="I52" s="10">
        <f t="shared" si="31"/>
        <v>245474.01</v>
      </c>
    </row>
    <row r="53" spans="1:9" ht="25.5" x14ac:dyDescent="0.25">
      <c r="A53" s="110">
        <v>37</v>
      </c>
      <c r="B53" s="111"/>
      <c r="C53" s="112"/>
      <c r="D53" s="46" t="s">
        <v>93</v>
      </c>
      <c r="E53" s="10">
        <v>0</v>
      </c>
      <c r="F53" s="11">
        <v>0</v>
      </c>
      <c r="G53" s="11">
        <v>269056.99</v>
      </c>
      <c r="H53" s="11">
        <v>238768.3</v>
      </c>
      <c r="I53" s="12">
        <v>245474.01</v>
      </c>
    </row>
    <row r="54" spans="1:9" ht="24" customHeight="1" x14ac:dyDescent="0.25">
      <c r="A54" s="104" t="s">
        <v>69</v>
      </c>
      <c r="B54" s="105"/>
      <c r="C54" s="106"/>
      <c r="D54" s="58" t="s">
        <v>70</v>
      </c>
      <c r="E54" s="64">
        <f>E55+E58</f>
        <v>419207.24</v>
      </c>
      <c r="F54" s="64">
        <f t="shared" ref="F54:I54" si="32">F55+F58</f>
        <v>529000</v>
      </c>
      <c r="G54" s="64">
        <f t="shared" si="32"/>
        <v>529373.97</v>
      </c>
      <c r="H54" s="64">
        <f t="shared" si="32"/>
        <v>509256.85</v>
      </c>
      <c r="I54" s="64">
        <f t="shared" si="32"/>
        <v>513702.14600000001</v>
      </c>
    </row>
    <row r="55" spans="1:9" x14ac:dyDescent="0.25">
      <c r="A55" s="104" t="s">
        <v>64</v>
      </c>
      <c r="B55" s="105"/>
      <c r="C55" s="106"/>
      <c r="D55" s="58" t="s">
        <v>20</v>
      </c>
      <c r="E55" s="64">
        <f>E56</f>
        <v>102925.79</v>
      </c>
      <c r="F55" s="64">
        <f t="shared" ref="F55:I56" si="33">F56</f>
        <v>179000</v>
      </c>
      <c r="G55" s="64">
        <f t="shared" si="33"/>
        <v>179019.72</v>
      </c>
      <c r="H55" s="64">
        <f t="shared" si="33"/>
        <v>158902.6</v>
      </c>
      <c r="I55" s="64">
        <f t="shared" si="33"/>
        <v>163347.89600000001</v>
      </c>
    </row>
    <row r="56" spans="1:9" x14ac:dyDescent="0.25">
      <c r="A56" s="107">
        <v>3</v>
      </c>
      <c r="B56" s="108"/>
      <c r="C56" s="109"/>
      <c r="D56" s="46" t="s">
        <v>23</v>
      </c>
      <c r="E56" s="10">
        <f>E57</f>
        <v>102925.79</v>
      </c>
      <c r="F56" s="10">
        <f t="shared" si="33"/>
        <v>179000</v>
      </c>
      <c r="G56" s="10">
        <f t="shared" si="33"/>
        <v>179019.72</v>
      </c>
      <c r="H56" s="10">
        <f t="shared" si="33"/>
        <v>158902.6</v>
      </c>
      <c r="I56" s="10">
        <f t="shared" si="33"/>
        <v>163347.89600000001</v>
      </c>
    </row>
    <row r="57" spans="1:9" x14ac:dyDescent="0.25">
      <c r="A57" s="110">
        <v>32</v>
      </c>
      <c r="B57" s="111"/>
      <c r="C57" s="112"/>
      <c r="D57" s="46" t="s">
        <v>36</v>
      </c>
      <c r="E57" s="10">
        <v>102925.79</v>
      </c>
      <c r="F57" s="11">
        <v>179000</v>
      </c>
      <c r="G57" s="11">
        <v>179019.72</v>
      </c>
      <c r="H57" s="11">
        <v>158902.6</v>
      </c>
      <c r="I57" s="12">
        <v>163347.89600000001</v>
      </c>
    </row>
    <row r="58" spans="1:9" s="61" customFormat="1" x14ac:dyDescent="0.25">
      <c r="A58" s="113" t="s">
        <v>90</v>
      </c>
      <c r="B58" s="114"/>
      <c r="C58" s="115"/>
      <c r="D58" s="50" t="s">
        <v>109</v>
      </c>
      <c r="E58" s="60">
        <f>E59</f>
        <v>316281.45</v>
      </c>
      <c r="F58" s="60">
        <f t="shared" ref="F58:I59" si="34">F59</f>
        <v>350000</v>
      </c>
      <c r="G58" s="60">
        <f t="shared" si="34"/>
        <v>350354.25</v>
      </c>
      <c r="H58" s="60">
        <f t="shared" si="34"/>
        <v>350354.25</v>
      </c>
      <c r="I58" s="60">
        <f t="shared" si="34"/>
        <v>350354.25</v>
      </c>
    </row>
    <row r="59" spans="1:9" x14ac:dyDescent="0.25">
      <c r="A59" s="107">
        <v>3</v>
      </c>
      <c r="B59" s="108"/>
      <c r="C59" s="109"/>
      <c r="D59" s="46" t="s">
        <v>23</v>
      </c>
      <c r="E59" s="10">
        <f>E60</f>
        <v>316281.45</v>
      </c>
      <c r="F59" s="10">
        <f t="shared" si="34"/>
        <v>350000</v>
      </c>
      <c r="G59" s="10">
        <f t="shared" si="34"/>
        <v>350354.25</v>
      </c>
      <c r="H59" s="10">
        <f t="shared" si="34"/>
        <v>350354.25</v>
      </c>
      <c r="I59" s="10">
        <f t="shared" si="34"/>
        <v>350354.25</v>
      </c>
    </row>
    <row r="60" spans="1:9" x14ac:dyDescent="0.25">
      <c r="A60" s="110">
        <v>32</v>
      </c>
      <c r="B60" s="111"/>
      <c r="C60" s="112"/>
      <c r="D60" s="46" t="s">
        <v>36</v>
      </c>
      <c r="E60" s="10">
        <v>316281.45</v>
      </c>
      <c r="F60" s="11">
        <v>350000</v>
      </c>
      <c r="G60" s="11">
        <v>350354.25</v>
      </c>
      <c r="H60" s="11">
        <v>350354.25</v>
      </c>
      <c r="I60" s="11">
        <v>350354.25</v>
      </c>
    </row>
    <row r="61" spans="1:9" s="61" customFormat="1" x14ac:dyDescent="0.25">
      <c r="A61" s="101" t="s">
        <v>71</v>
      </c>
      <c r="B61" s="102"/>
      <c r="C61" s="103"/>
      <c r="D61" s="50" t="s">
        <v>72</v>
      </c>
      <c r="E61" s="60">
        <f>E62</f>
        <v>0</v>
      </c>
      <c r="F61" s="60">
        <f t="shared" ref="F61:I61" si="35">F62</f>
        <v>35000</v>
      </c>
      <c r="G61" s="60">
        <f t="shared" si="35"/>
        <v>43474.06</v>
      </c>
      <c r="H61" s="60">
        <f t="shared" si="35"/>
        <v>38576.639999999999</v>
      </c>
      <c r="I61" s="60">
        <f t="shared" si="35"/>
        <v>39631.46</v>
      </c>
    </row>
    <row r="62" spans="1:9" s="61" customFormat="1" x14ac:dyDescent="0.25">
      <c r="A62" s="113" t="s">
        <v>64</v>
      </c>
      <c r="B62" s="114"/>
      <c r="C62" s="115"/>
      <c r="D62" s="50" t="s">
        <v>20</v>
      </c>
      <c r="E62" s="60">
        <f>E63</f>
        <v>0</v>
      </c>
      <c r="F62" s="60">
        <f t="shared" ref="F62:I62" si="36">F63</f>
        <v>35000</v>
      </c>
      <c r="G62" s="60">
        <f t="shared" si="36"/>
        <v>43474.06</v>
      </c>
      <c r="H62" s="60">
        <f t="shared" si="36"/>
        <v>38576.639999999999</v>
      </c>
      <c r="I62" s="60">
        <f t="shared" si="36"/>
        <v>39631.46</v>
      </c>
    </row>
    <row r="63" spans="1:9" x14ac:dyDescent="0.25">
      <c r="A63" s="107">
        <v>3</v>
      </c>
      <c r="B63" s="108"/>
      <c r="C63" s="109"/>
      <c r="D63" s="46" t="s">
        <v>23</v>
      </c>
      <c r="E63" s="10">
        <f>E64+E65</f>
        <v>0</v>
      </c>
      <c r="F63" s="10">
        <f t="shared" ref="F63:I63" si="37">F64+F65</f>
        <v>35000</v>
      </c>
      <c r="G63" s="10">
        <f t="shared" si="37"/>
        <v>43474.06</v>
      </c>
      <c r="H63" s="10">
        <f t="shared" si="37"/>
        <v>38576.639999999999</v>
      </c>
      <c r="I63" s="10">
        <f t="shared" si="37"/>
        <v>39631.46</v>
      </c>
    </row>
    <row r="64" spans="1:9" x14ac:dyDescent="0.25">
      <c r="A64" s="110">
        <v>31</v>
      </c>
      <c r="B64" s="111"/>
      <c r="C64" s="112"/>
      <c r="D64" s="46" t="s">
        <v>24</v>
      </c>
      <c r="E64" s="10"/>
      <c r="F64" s="11"/>
      <c r="G64" s="11"/>
      <c r="H64" s="11"/>
      <c r="I64" s="12"/>
    </row>
    <row r="65" spans="1:9" x14ac:dyDescent="0.25">
      <c r="A65" s="110">
        <v>32</v>
      </c>
      <c r="B65" s="111"/>
      <c r="C65" s="112"/>
      <c r="D65" s="46" t="s">
        <v>36</v>
      </c>
      <c r="E65" s="10">
        <v>0</v>
      </c>
      <c r="F65" s="11">
        <v>35000</v>
      </c>
      <c r="G65" s="11">
        <v>43474.06</v>
      </c>
      <c r="H65" s="11">
        <v>38576.639999999999</v>
      </c>
      <c r="I65" s="12">
        <v>39631.46</v>
      </c>
    </row>
    <row r="66" spans="1:9" x14ac:dyDescent="0.25">
      <c r="A66" s="116" t="s">
        <v>73</v>
      </c>
      <c r="B66" s="117"/>
      <c r="C66" s="118"/>
      <c r="D66" s="59" t="s">
        <v>74</v>
      </c>
      <c r="E66" s="55">
        <f>E67+E71</f>
        <v>0</v>
      </c>
      <c r="F66" s="55">
        <f t="shared" ref="F66:I66" si="38">F67+F71</f>
        <v>60000</v>
      </c>
      <c r="G66" s="55">
        <f t="shared" si="38"/>
        <v>74139.48000000001</v>
      </c>
      <c r="H66" s="55">
        <f t="shared" si="38"/>
        <v>70070.850000000006</v>
      </c>
      <c r="I66" s="55">
        <f t="shared" si="38"/>
        <v>70974.989999999991</v>
      </c>
    </row>
    <row r="67" spans="1:9" s="61" customFormat="1" x14ac:dyDescent="0.25">
      <c r="A67" s="113" t="s">
        <v>64</v>
      </c>
      <c r="B67" s="114"/>
      <c r="C67" s="115"/>
      <c r="D67" s="50" t="s">
        <v>20</v>
      </c>
      <c r="E67" s="60">
        <f>E68</f>
        <v>0</v>
      </c>
      <c r="F67" s="60">
        <f t="shared" ref="F67:I67" si="39">F68</f>
        <v>25000</v>
      </c>
      <c r="G67" s="60">
        <f t="shared" si="39"/>
        <v>36466.980000000003</v>
      </c>
      <c r="H67" s="60">
        <f t="shared" si="39"/>
        <v>32398.35</v>
      </c>
      <c r="I67" s="60">
        <f t="shared" si="39"/>
        <v>33302.49</v>
      </c>
    </row>
    <row r="68" spans="1:9" x14ac:dyDescent="0.25">
      <c r="A68" s="107">
        <v>3</v>
      </c>
      <c r="B68" s="108"/>
      <c r="C68" s="109"/>
      <c r="D68" s="46" t="s">
        <v>23</v>
      </c>
      <c r="E68" s="10">
        <f>E69+E70</f>
        <v>0</v>
      </c>
      <c r="F68" s="10">
        <f t="shared" ref="F68:I68" si="40">F69+F70</f>
        <v>25000</v>
      </c>
      <c r="G68" s="10">
        <f t="shared" si="40"/>
        <v>36466.980000000003</v>
      </c>
      <c r="H68" s="10">
        <f t="shared" si="40"/>
        <v>32398.35</v>
      </c>
      <c r="I68" s="10">
        <f t="shared" si="40"/>
        <v>33302.49</v>
      </c>
    </row>
    <row r="69" spans="1:9" x14ac:dyDescent="0.25">
      <c r="A69" s="110">
        <v>31</v>
      </c>
      <c r="B69" s="111"/>
      <c r="C69" s="112"/>
      <c r="D69" s="46" t="s">
        <v>24</v>
      </c>
      <c r="E69" s="10"/>
      <c r="F69" s="11"/>
      <c r="G69" s="11"/>
      <c r="H69" s="11"/>
      <c r="I69" s="12"/>
    </row>
    <row r="70" spans="1:9" x14ac:dyDescent="0.25">
      <c r="A70" s="110">
        <v>32</v>
      </c>
      <c r="B70" s="111"/>
      <c r="C70" s="112"/>
      <c r="D70" s="46" t="s">
        <v>36</v>
      </c>
      <c r="E70" s="10"/>
      <c r="F70" s="11">
        <v>25000</v>
      </c>
      <c r="G70" s="11">
        <v>36466.980000000003</v>
      </c>
      <c r="H70" s="11">
        <v>32398.35</v>
      </c>
      <c r="I70" s="12">
        <v>33302.49</v>
      </c>
    </row>
    <row r="71" spans="1:9" s="61" customFormat="1" x14ac:dyDescent="0.25">
      <c r="A71" s="113" t="s">
        <v>90</v>
      </c>
      <c r="B71" s="114"/>
      <c r="C71" s="115"/>
      <c r="D71" s="50" t="s">
        <v>54</v>
      </c>
      <c r="E71" s="60"/>
      <c r="F71" s="63">
        <f>F72</f>
        <v>35000</v>
      </c>
      <c r="G71" s="63">
        <f t="shared" ref="G71:I72" si="41">G72</f>
        <v>37672.5</v>
      </c>
      <c r="H71" s="63">
        <f t="shared" si="41"/>
        <v>37672.5</v>
      </c>
      <c r="I71" s="63">
        <f t="shared" si="41"/>
        <v>37672.5</v>
      </c>
    </row>
    <row r="72" spans="1:9" x14ac:dyDescent="0.25">
      <c r="A72" s="47">
        <v>3</v>
      </c>
      <c r="B72" s="48"/>
      <c r="C72" s="49"/>
      <c r="D72" s="46" t="s">
        <v>23</v>
      </c>
      <c r="E72" s="10"/>
      <c r="F72" s="10">
        <f>F73</f>
        <v>35000</v>
      </c>
      <c r="G72" s="10">
        <f t="shared" si="41"/>
        <v>37672.5</v>
      </c>
      <c r="H72" s="10">
        <f t="shared" si="41"/>
        <v>37672.5</v>
      </c>
      <c r="I72" s="10">
        <f t="shared" si="41"/>
        <v>37672.5</v>
      </c>
    </row>
    <row r="73" spans="1:9" x14ac:dyDescent="0.25">
      <c r="A73" s="110">
        <v>32</v>
      </c>
      <c r="B73" s="111"/>
      <c r="C73" s="112"/>
      <c r="D73" s="46" t="s">
        <v>36</v>
      </c>
      <c r="E73" s="10"/>
      <c r="F73" s="11">
        <v>35000</v>
      </c>
      <c r="G73" s="11">
        <v>37672.5</v>
      </c>
      <c r="H73" s="11">
        <v>37672.5</v>
      </c>
      <c r="I73" s="11">
        <v>37672.5</v>
      </c>
    </row>
    <row r="74" spans="1:9" s="61" customFormat="1" ht="15" customHeight="1" x14ac:dyDescent="0.25">
      <c r="A74" s="101" t="s">
        <v>75</v>
      </c>
      <c r="B74" s="102"/>
      <c r="C74" s="103"/>
      <c r="D74" s="50" t="s">
        <v>76</v>
      </c>
      <c r="E74" s="60">
        <f>E75</f>
        <v>145432.57999999999</v>
      </c>
      <c r="F74" s="60">
        <f t="shared" ref="F74:I75" si="42">F75</f>
        <v>53000</v>
      </c>
      <c r="G74" s="60">
        <f t="shared" si="42"/>
        <v>35035.42</v>
      </c>
      <c r="H74" s="60">
        <f t="shared" si="42"/>
        <v>31117.48</v>
      </c>
      <c r="I74" s="60">
        <f t="shared" si="42"/>
        <v>32021.62</v>
      </c>
    </row>
    <row r="75" spans="1:9" ht="15" customHeight="1" x14ac:dyDescent="0.25">
      <c r="A75" s="119" t="s">
        <v>64</v>
      </c>
      <c r="B75" s="120"/>
      <c r="C75" s="121"/>
      <c r="D75" s="46" t="s">
        <v>20</v>
      </c>
      <c r="E75" s="10">
        <f>E76</f>
        <v>145432.57999999999</v>
      </c>
      <c r="F75" s="10">
        <f t="shared" si="42"/>
        <v>53000</v>
      </c>
      <c r="G75" s="10">
        <f t="shared" si="42"/>
        <v>35035.42</v>
      </c>
      <c r="H75" s="10">
        <f t="shared" si="42"/>
        <v>31117.48</v>
      </c>
      <c r="I75" s="10">
        <f t="shared" si="42"/>
        <v>32021.62</v>
      </c>
    </row>
    <row r="76" spans="1:9" x14ac:dyDescent="0.25">
      <c r="A76" s="107">
        <v>3</v>
      </c>
      <c r="B76" s="108"/>
      <c r="C76" s="109"/>
      <c r="D76" s="46" t="s">
        <v>23</v>
      </c>
      <c r="E76" s="10">
        <f>E77+E78</f>
        <v>145432.57999999999</v>
      </c>
      <c r="F76" s="10">
        <f t="shared" ref="F76:I76" si="43">F77+F78</f>
        <v>53000</v>
      </c>
      <c r="G76" s="10">
        <f t="shared" si="43"/>
        <v>35035.42</v>
      </c>
      <c r="H76" s="10">
        <f t="shared" si="43"/>
        <v>31117.48</v>
      </c>
      <c r="I76" s="10">
        <f t="shared" si="43"/>
        <v>32021.62</v>
      </c>
    </row>
    <row r="77" spans="1:9" x14ac:dyDescent="0.25">
      <c r="A77" s="110">
        <v>31</v>
      </c>
      <c r="B77" s="111"/>
      <c r="C77" s="112"/>
      <c r="D77" s="46" t="s">
        <v>24</v>
      </c>
      <c r="E77" s="10">
        <v>139946.04999999999</v>
      </c>
      <c r="F77" s="11">
        <v>43000</v>
      </c>
      <c r="G77" s="11"/>
      <c r="H77" s="11"/>
      <c r="I77" s="12"/>
    </row>
    <row r="78" spans="1:9" x14ac:dyDescent="0.25">
      <c r="A78" s="110">
        <v>32</v>
      </c>
      <c r="B78" s="111"/>
      <c r="C78" s="112"/>
      <c r="D78" s="46" t="s">
        <v>36</v>
      </c>
      <c r="E78" s="10">
        <v>5486.53</v>
      </c>
      <c r="F78" s="11">
        <v>10000</v>
      </c>
      <c r="G78" s="11">
        <v>35035.42</v>
      </c>
      <c r="H78" s="11">
        <v>31117.48</v>
      </c>
      <c r="I78" s="12">
        <v>32021.62</v>
      </c>
    </row>
    <row r="79" spans="1:9" s="61" customFormat="1" ht="24" customHeight="1" x14ac:dyDescent="0.25">
      <c r="A79" s="101" t="s">
        <v>77</v>
      </c>
      <c r="B79" s="102"/>
      <c r="C79" s="103"/>
      <c r="D79" s="50" t="s">
        <v>113</v>
      </c>
      <c r="E79" s="60">
        <f>E80+E85+E90+E93</f>
        <v>18956.150000000001</v>
      </c>
      <c r="F79" s="60">
        <f t="shared" ref="F79:I79" si="44">F80+F85+F90+F93</f>
        <v>109100</v>
      </c>
      <c r="G79" s="60">
        <f t="shared" si="44"/>
        <v>156717.59999999998</v>
      </c>
      <c r="H79" s="60">
        <f t="shared" si="44"/>
        <v>145717.22</v>
      </c>
      <c r="I79" s="60">
        <f t="shared" si="44"/>
        <v>148052.90999999997</v>
      </c>
    </row>
    <row r="80" spans="1:9" ht="15" customHeight="1" x14ac:dyDescent="0.25">
      <c r="A80" s="104" t="s">
        <v>64</v>
      </c>
      <c r="B80" s="105"/>
      <c r="C80" s="106"/>
      <c r="D80" s="59" t="s">
        <v>20</v>
      </c>
      <c r="E80" s="55">
        <v>0</v>
      </c>
      <c r="F80" s="56">
        <f>F81+F83</f>
        <v>75000</v>
      </c>
      <c r="G80" s="56">
        <f t="shared" ref="G80:I80" si="45">G81+G83</f>
        <v>97496.430000000008</v>
      </c>
      <c r="H80" s="56">
        <f t="shared" si="45"/>
        <v>86496.05</v>
      </c>
      <c r="I80" s="56">
        <f t="shared" si="45"/>
        <v>88831.739999999991</v>
      </c>
    </row>
    <row r="81" spans="1:9" x14ac:dyDescent="0.25">
      <c r="A81" s="107">
        <v>3</v>
      </c>
      <c r="B81" s="108"/>
      <c r="C81" s="109"/>
      <c r="D81" s="46" t="s">
        <v>23</v>
      </c>
      <c r="E81" s="10">
        <f>E82+E83</f>
        <v>0</v>
      </c>
      <c r="F81" s="10">
        <v>72000</v>
      </c>
      <c r="G81" s="10">
        <v>70974.990000000005</v>
      </c>
      <c r="H81" s="10">
        <v>62988.42</v>
      </c>
      <c r="I81" s="10">
        <v>64721.35</v>
      </c>
    </row>
    <row r="82" spans="1:9" x14ac:dyDescent="0.25">
      <c r="A82" s="110">
        <v>32</v>
      </c>
      <c r="B82" s="111"/>
      <c r="C82" s="112"/>
      <c r="D82" s="46" t="s">
        <v>36</v>
      </c>
      <c r="E82" s="10">
        <v>0</v>
      </c>
      <c r="F82" s="11">
        <v>72000</v>
      </c>
      <c r="G82" s="11">
        <v>70974.990000000005</v>
      </c>
      <c r="H82" s="11">
        <v>62988.42</v>
      </c>
      <c r="I82" s="12">
        <v>64721.35</v>
      </c>
    </row>
    <row r="83" spans="1:9" ht="15.75" customHeight="1" x14ac:dyDescent="0.25">
      <c r="A83" s="107">
        <v>4</v>
      </c>
      <c r="B83" s="108"/>
      <c r="C83" s="109"/>
      <c r="D83" s="46" t="s">
        <v>25</v>
      </c>
      <c r="E83" s="10">
        <v>0</v>
      </c>
      <c r="F83" s="11">
        <v>3000</v>
      </c>
      <c r="G83" s="11">
        <v>26521.439999999999</v>
      </c>
      <c r="H83" s="11">
        <v>23507.63</v>
      </c>
      <c r="I83" s="12">
        <v>24110.39</v>
      </c>
    </row>
    <row r="84" spans="1:9" ht="22.5" customHeight="1" x14ac:dyDescent="0.25">
      <c r="A84" s="110">
        <v>42</v>
      </c>
      <c r="B84" s="111"/>
      <c r="C84" s="112"/>
      <c r="D84" s="46" t="s">
        <v>56</v>
      </c>
      <c r="E84" s="10">
        <v>0</v>
      </c>
      <c r="F84" s="11">
        <v>3000</v>
      </c>
      <c r="G84" s="11">
        <v>26521.439999999999</v>
      </c>
      <c r="H84" s="11">
        <v>23508.63</v>
      </c>
      <c r="I84" s="12">
        <v>24110.368999999999</v>
      </c>
    </row>
    <row r="85" spans="1:9" s="61" customFormat="1" ht="22.5" customHeight="1" x14ac:dyDescent="0.25">
      <c r="A85" s="113" t="s">
        <v>88</v>
      </c>
      <c r="B85" s="114"/>
      <c r="C85" s="115"/>
      <c r="D85" s="50" t="s">
        <v>89</v>
      </c>
      <c r="E85" s="60">
        <f>E86+E88</f>
        <v>892.45</v>
      </c>
      <c r="F85" s="60">
        <f t="shared" ref="F85:I85" si="46">F86+F88</f>
        <v>34100</v>
      </c>
      <c r="G85" s="60">
        <f t="shared" si="46"/>
        <v>37672.5</v>
      </c>
      <c r="H85" s="60">
        <f t="shared" si="46"/>
        <v>37672.5</v>
      </c>
      <c r="I85" s="60">
        <f t="shared" si="46"/>
        <v>37672.5</v>
      </c>
    </row>
    <row r="86" spans="1:9" ht="22.5" customHeight="1" x14ac:dyDescent="0.25">
      <c r="A86" s="47">
        <v>3</v>
      </c>
      <c r="B86" s="48"/>
      <c r="C86" s="49"/>
      <c r="D86" s="46" t="s">
        <v>23</v>
      </c>
      <c r="E86" s="10">
        <v>0</v>
      </c>
      <c r="F86" s="11">
        <v>14000</v>
      </c>
      <c r="G86" s="11">
        <v>15069</v>
      </c>
      <c r="H86" s="11">
        <v>15069</v>
      </c>
      <c r="I86" s="11">
        <v>15069</v>
      </c>
    </row>
    <row r="87" spans="1:9" ht="22.5" customHeight="1" x14ac:dyDescent="0.25">
      <c r="A87" s="110">
        <v>32</v>
      </c>
      <c r="B87" s="111"/>
      <c r="C87" s="112"/>
      <c r="D87" s="46" t="s">
        <v>36</v>
      </c>
      <c r="E87" s="10">
        <v>0</v>
      </c>
      <c r="F87" s="11">
        <v>14000</v>
      </c>
      <c r="G87" s="11">
        <v>15069</v>
      </c>
      <c r="H87" s="11">
        <v>15069</v>
      </c>
      <c r="I87" s="11">
        <v>15069</v>
      </c>
    </row>
    <row r="88" spans="1:9" ht="22.5" customHeight="1" x14ac:dyDescent="0.25">
      <c r="A88" s="47">
        <v>4</v>
      </c>
      <c r="B88" s="48"/>
      <c r="C88" s="49"/>
      <c r="D88" s="46" t="s">
        <v>25</v>
      </c>
      <c r="E88" s="10">
        <v>892.45</v>
      </c>
      <c r="F88" s="11">
        <v>20100</v>
      </c>
      <c r="G88" s="11">
        <v>22603.5</v>
      </c>
      <c r="H88" s="11">
        <v>22603.5</v>
      </c>
      <c r="I88" s="11">
        <v>22603.5</v>
      </c>
    </row>
    <row r="89" spans="1:9" ht="22.5" customHeight="1" x14ac:dyDescent="0.25">
      <c r="A89" s="47">
        <v>42</v>
      </c>
      <c r="B89" s="48"/>
      <c r="C89" s="49"/>
      <c r="D89" s="46" t="s">
        <v>56</v>
      </c>
      <c r="E89" s="10">
        <v>0</v>
      </c>
      <c r="F89" s="11">
        <v>20100</v>
      </c>
      <c r="G89" s="11">
        <v>22604</v>
      </c>
      <c r="H89" s="11">
        <v>22604</v>
      </c>
      <c r="I89" s="11">
        <v>22604</v>
      </c>
    </row>
    <row r="90" spans="1:9" s="61" customFormat="1" ht="22.5" customHeight="1" x14ac:dyDescent="0.25">
      <c r="A90" s="113" t="s">
        <v>91</v>
      </c>
      <c r="B90" s="114"/>
      <c r="C90" s="115"/>
      <c r="D90" s="62" t="s">
        <v>92</v>
      </c>
      <c r="E90" s="60">
        <f>E91</f>
        <v>11062.22</v>
      </c>
      <c r="F90" s="60">
        <f t="shared" ref="F90:I90" si="47">F91</f>
        <v>0</v>
      </c>
      <c r="G90" s="60">
        <f t="shared" si="47"/>
        <v>0</v>
      </c>
      <c r="H90" s="60">
        <f t="shared" si="47"/>
        <v>0</v>
      </c>
      <c r="I90" s="60">
        <f t="shared" si="47"/>
        <v>0</v>
      </c>
    </row>
    <row r="91" spans="1:9" ht="22.5" customHeight="1" x14ac:dyDescent="0.25">
      <c r="A91" s="47">
        <v>4</v>
      </c>
      <c r="B91" s="48"/>
      <c r="C91" s="49"/>
      <c r="D91" s="46" t="s">
        <v>25</v>
      </c>
      <c r="E91" s="10">
        <f>E92</f>
        <v>11062.22</v>
      </c>
      <c r="F91" s="10">
        <f t="shared" ref="F91:I91" si="48">F92</f>
        <v>0</v>
      </c>
      <c r="G91" s="10">
        <f t="shared" si="48"/>
        <v>0</v>
      </c>
      <c r="H91" s="10">
        <f t="shared" si="48"/>
        <v>0</v>
      </c>
      <c r="I91" s="10">
        <f t="shared" si="48"/>
        <v>0</v>
      </c>
    </row>
    <row r="92" spans="1:9" ht="22.5" customHeight="1" x14ac:dyDescent="0.25">
      <c r="A92" s="47">
        <v>42</v>
      </c>
      <c r="B92" s="48"/>
      <c r="C92" s="49"/>
      <c r="D92" s="46" t="s">
        <v>56</v>
      </c>
      <c r="E92" s="10">
        <v>11062.22</v>
      </c>
      <c r="F92" s="11">
        <v>0</v>
      </c>
      <c r="G92" s="11">
        <v>0</v>
      </c>
      <c r="H92" s="11">
        <v>0</v>
      </c>
      <c r="I92" s="11">
        <v>0</v>
      </c>
    </row>
    <row r="93" spans="1:9" s="61" customFormat="1" ht="22.5" customHeight="1" x14ac:dyDescent="0.25">
      <c r="A93" s="113" t="s">
        <v>84</v>
      </c>
      <c r="B93" s="114"/>
      <c r="C93" s="115"/>
      <c r="D93" s="62" t="s">
        <v>108</v>
      </c>
      <c r="E93" s="60">
        <f>E94</f>
        <v>7001.48</v>
      </c>
      <c r="F93" s="60">
        <f t="shared" ref="F93:I93" si="49">F94</f>
        <v>0</v>
      </c>
      <c r="G93" s="60">
        <f t="shared" si="49"/>
        <v>21548.67</v>
      </c>
      <c r="H93" s="60">
        <f t="shared" si="49"/>
        <v>21548.67</v>
      </c>
      <c r="I93" s="60">
        <f t="shared" si="49"/>
        <v>21548.67</v>
      </c>
    </row>
    <row r="94" spans="1:9" ht="22.5" customHeight="1" x14ac:dyDescent="0.25">
      <c r="A94" s="47">
        <v>4</v>
      </c>
      <c r="B94" s="48"/>
      <c r="C94" s="49"/>
      <c r="D94" s="46" t="s">
        <v>25</v>
      </c>
      <c r="E94" s="10">
        <f>E95</f>
        <v>7001.48</v>
      </c>
      <c r="F94" s="10">
        <f t="shared" ref="F94:I94" si="50">F95</f>
        <v>0</v>
      </c>
      <c r="G94" s="10">
        <f t="shared" si="50"/>
        <v>21548.67</v>
      </c>
      <c r="H94" s="10">
        <f t="shared" si="50"/>
        <v>21548.67</v>
      </c>
      <c r="I94" s="10">
        <f t="shared" si="50"/>
        <v>21548.67</v>
      </c>
    </row>
    <row r="95" spans="1:9" ht="22.5" customHeight="1" x14ac:dyDescent="0.25">
      <c r="A95" s="47">
        <v>42</v>
      </c>
      <c r="B95" s="48"/>
      <c r="C95" s="49"/>
      <c r="D95" s="46" t="s">
        <v>56</v>
      </c>
      <c r="E95" s="10">
        <v>7001.48</v>
      </c>
      <c r="F95" s="11">
        <v>0</v>
      </c>
      <c r="G95" s="11">
        <v>21548.67</v>
      </c>
      <c r="H95" s="11">
        <v>21548.67</v>
      </c>
      <c r="I95" s="11">
        <v>21548.67</v>
      </c>
    </row>
    <row r="96" spans="1:9" ht="22.5" customHeight="1" x14ac:dyDescent="0.25">
      <c r="A96" s="116" t="s">
        <v>95</v>
      </c>
      <c r="B96" s="117"/>
      <c r="C96" s="118"/>
      <c r="D96" s="59" t="s">
        <v>96</v>
      </c>
      <c r="E96" s="55">
        <f>E97+E100</f>
        <v>28619.79</v>
      </c>
      <c r="F96" s="55">
        <f t="shared" ref="F96:I96" si="51">F97+F100</f>
        <v>52000</v>
      </c>
      <c r="G96" s="55">
        <f t="shared" si="51"/>
        <v>43021.99</v>
      </c>
      <c r="H96" s="55">
        <f t="shared" si="51"/>
        <v>38425.939999999995</v>
      </c>
      <c r="I96" s="55">
        <f t="shared" si="51"/>
        <v>39480.769999999997</v>
      </c>
    </row>
    <row r="97" spans="1:9" ht="22.5" customHeight="1" x14ac:dyDescent="0.25">
      <c r="A97" s="104" t="s">
        <v>91</v>
      </c>
      <c r="B97" s="105"/>
      <c r="C97" s="106"/>
      <c r="D97" s="58" t="s">
        <v>92</v>
      </c>
      <c r="E97" s="55">
        <f>E98</f>
        <v>0</v>
      </c>
      <c r="F97" s="55">
        <f t="shared" ref="F97:I97" si="52">F98</f>
        <v>2000</v>
      </c>
      <c r="G97" s="55">
        <f t="shared" si="52"/>
        <v>2034.31</v>
      </c>
      <c r="H97" s="55">
        <f t="shared" si="52"/>
        <v>2034.31</v>
      </c>
      <c r="I97" s="55">
        <f t="shared" si="52"/>
        <v>2034.31</v>
      </c>
    </row>
    <row r="98" spans="1:9" ht="22.5" customHeight="1" x14ac:dyDescent="0.25">
      <c r="A98" s="107">
        <v>3</v>
      </c>
      <c r="B98" s="108"/>
      <c r="C98" s="109"/>
      <c r="D98" s="46" t="s">
        <v>23</v>
      </c>
      <c r="E98" s="10">
        <f>E99</f>
        <v>0</v>
      </c>
      <c r="F98" s="10">
        <f t="shared" ref="F98:I98" si="53">F99</f>
        <v>2000</v>
      </c>
      <c r="G98" s="10">
        <f t="shared" si="53"/>
        <v>2034.31</v>
      </c>
      <c r="H98" s="10">
        <f t="shared" si="53"/>
        <v>2034.31</v>
      </c>
      <c r="I98" s="10">
        <f t="shared" si="53"/>
        <v>2034.31</v>
      </c>
    </row>
    <row r="99" spans="1:9" ht="15" customHeight="1" x14ac:dyDescent="0.25">
      <c r="A99" s="110">
        <v>32</v>
      </c>
      <c r="B99" s="111"/>
      <c r="C99" s="112"/>
      <c r="D99" s="46" t="s">
        <v>36</v>
      </c>
      <c r="E99" s="10">
        <v>0</v>
      </c>
      <c r="F99" s="11">
        <v>2000</v>
      </c>
      <c r="G99" s="11">
        <v>2034.31</v>
      </c>
      <c r="H99" s="11">
        <v>2034.31</v>
      </c>
      <c r="I99" s="11">
        <v>2034.31</v>
      </c>
    </row>
    <row r="100" spans="1:9" s="61" customFormat="1" ht="29.25" customHeight="1" x14ac:dyDescent="0.25">
      <c r="A100" s="113" t="s">
        <v>97</v>
      </c>
      <c r="B100" s="114"/>
      <c r="C100" s="115"/>
      <c r="D100" s="62" t="s">
        <v>112</v>
      </c>
      <c r="E100" s="60">
        <f>E101</f>
        <v>28619.79</v>
      </c>
      <c r="F100" s="60">
        <f t="shared" ref="F100:I101" si="54">F101</f>
        <v>50000</v>
      </c>
      <c r="G100" s="60">
        <f t="shared" si="54"/>
        <v>40987.68</v>
      </c>
      <c r="H100" s="60">
        <f t="shared" si="54"/>
        <v>36391.629999999997</v>
      </c>
      <c r="I100" s="60">
        <f t="shared" si="54"/>
        <v>37446.46</v>
      </c>
    </row>
    <row r="101" spans="1:9" ht="15" customHeight="1" x14ac:dyDescent="0.25">
      <c r="A101" s="107">
        <v>3</v>
      </c>
      <c r="B101" s="108"/>
      <c r="C101" s="109"/>
      <c r="D101" s="46" t="s">
        <v>23</v>
      </c>
      <c r="E101" s="10">
        <f>E102</f>
        <v>28619.79</v>
      </c>
      <c r="F101" s="10">
        <f t="shared" si="54"/>
        <v>50000</v>
      </c>
      <c r="G101" s="10">
        <f t="shared" si="54"/>
        <v>40987.68</v>
      </c>
      <c r="H101" s="10">
        <f t="shared" si="54"/>
        <v>36391.629999999997</v>
      </c>
      <c r="I101" s="10">
        <f t="shared" si="54"/>
        <v>37446.46</v>
      </c>
    </row>
    <row r="102" spans="1:9" ht="15" customHeight="1" x14ac:dyDescent="0.25">
      <c r="A102" s="110">
        <v>32</v>
      </c>
      <c r="B102" s="111"/>
      <c r="C102" s="112"/>
      <c r="D102" s="46" t="s">
        <v>36</v>
      </c>
      <c r="E102" s="10">
        <v>28619.79</v>
      </c>
      <c r="F102" s="11">
        <v>50000</v>
      </c>
      <c r="G102" s="11">
        <v>40987.68</v>
      </c>
      <c r="H102" s="11">
        <v>36391.629999999997</v>
      </c>
      <c r="I102" s="12">
        <v>37446.46</v>
      </c>
    </row>
    <row r="103" spans="1:9" ht="51" x14ac:dyDescent="0.25">
      <c r="A103" s="116" t="s">
        <v>81</v>
      </c>
      <c r="B103" s="117"/>
      <c r="C103" s="118"/>
      <c r="D103" s="59" t="s">
        <v>79</v>
      </c>
      <c r="E103" s="55">
        <f>E104</f>
        <v>5833.24</v>
      </c>
      <c r="F103" s="55">
        <f t="shared" ref="F103:I104" si="55">F104</f>
        <v>7000</v>
      </c>
      <c r="G103" s="55">
        <f t="shared" si="55"/>
        <v>7986.57</v>
      </c>
      <c r="H103" s="55">
        <f t="shared" si="55"/>
        <v>7082.43</v>
      </c>
      <c r="I103" s="55">
        <f t="shared" si="55"/>
        <v>7308.46</v>
      </c>
    </row>
    <row r="104" spans="1:9" x14ac:dyDescent="0.25">
      <c r="A104" s="104" t="s">
        <v>64</v>
      </c>
      <c r="B104" s="105"/>
      <c r="C104" s="106"/>
      <c r="D104" s="59" t="s">
        <v>20</v>
      </c>
      <c r="E104" s="55">
        <f>E105</f>
        <v>5833.24</v>
      </c>
      <c r="F104" s="55">
        <f t="shared" si="55"/>
        <v>7000</v>
      </c>
      <c r="G104" s="55">
        <f t="shared" si="55"/>
        <v>7986.57</v>
      </c>
      <c r="H104" s="55">
        <f t="shared" si="55"/>
        <v>7082.43</v>
      </c>
      <c r="I104" s="55">
        <f t="shared" si="55"/>
        <v>7308.46</v>
      </c>
    </row>
    <row r="105" spans="1:9" x14ac:dyDescent="0.25">
      <c r="A105" s="107">
        <v>3</v>
      </c>
      <c r="B105" s="108"/>
      <c r="C105" s="109"/>
      <c r="D105" s="46" t="s">
        <v>23</v>
      </c>
      <c r="E105" s="10">
        <f>E106</f>
        <v>5833.24</v>
      </c>
      <c r="F105" s="10">
        <f>F106</f>
        <v>7000</v>
      </c>
      <c r="G105" s="10">
        <f t="shared" ref="G105:I105" si="56">G106</f>
        <v>7986.57</v>
      </c>
      <c r="H105" s="10">
        <f t="shared" si="56"/>
        <v>7082.43</v>
      </c>
      <c r="I105" s="10">
        <f t="shared" si="56"/>
        <v>7308.46</v>
      </c>
    </row>
    <row r="106" spans="1:9" x14ac:dyDescent="0.25">
      <c r="A106" s="110">
        <v>32</v>
      </c>
      <c r="B106" s="111"/>
      <c r="C106" s="112"/>
      <c r="D106" s="46" t="s">
        <v>36</v>
      </c>
      <c r="E106" s="10">
        <v>5833.24</v>
      </c>
      <c r="F106" s="11">
        <v>7000</v>
      </c>
      <c r="G106" s="11">
        <v>7986.57</v>
      </c>
      <c r="H106" s="11">
        <v>7082.43</v>
      </c>
      <c r="I106" s="12">
        <v>7308.46</v>
      </c>
    </row>
    <row r="107" spans="1:9" ht="38.25" x14ac:dyDescent="0.25">
      <c r="A107" s="116" t="s">
        <v>82</v>
      </c>
      <c r="B107" s="117"/>
      <c r="C107" s="118"/>
      <c r="D107" s="59" t="s">
        <v>111</v>
      </c>
      <c r="E107" s="55">
        <f>E108+E111</f>
        <v>57900.57</v>
      </c>
      <c r="F107" s="55">
        <f t="shared" ref="F107:I107" si="57">F108+F111</f>
        <v>170000</v>
      </c>
      <c r="G107" s="55">
        <f t="shared" si="57"/>
        <v>0</v>
      </c>
      <c r="H107" s="55">
        <f t="shared" si="57"/>
        <v>0</v>
      </c>
      <c r="I107" s="55">
        <f t="shared" si="57"/>
        <v>0</v>
      </c>
    </row>
    <row r="108" spans="1:9" x14ac:dyDescent="0.25">
      <c r="A108" s="104" t="s">
        <v>64</v>
      </c>
      <c r="B108" s="105"/>
      <c r="C108" s="106"/>
      <c r="D108" s="59" t="s">
        <v>20</v>
      </c>
      <c r="E108" s="55">
        <f>E109</f>
        <v>0</v>
      </c>
      <c r="F108" s="55">
        <f t="shared" ref="F108:I108" si="58">F109</f>
        <v>56000</v>
      </c>
      <c r="G108" s="55">
        <f t="shared" si="58"/>
        <v>0</v>
      </c>
      <c r="H108" s="55">
        <f t="shared" si="58"/>
        <v>0</v>
      </c>
      <c r="I108" s="55">
        <f t="shared" si="58"/>
        <v>0</v>
      </c>
    </row>
    <row r="109" spans="1:9" x14ac:dyDescent="0.25">
      <c r="A109" s="107">
        <v>3</v>
      </c>
      <c r="B109" s="108"/>
      <c r="C109" s="109"/>
      <c r="D109" s="46" t="s">
        <v>23</v>
      </c>
      <c r="E109" s="10">
        <f>E110</f>
        <v>0</v>
      </c>
      <c r="F109" s="10">
        <f>F110</f>
        <v>56000</v>
      </c>
      <c r="G109" s="10">
        <f t="shared" ref="G109:I109" si="59">G110</f>
        <v>0</v>
      </c>
      <c r="H109" s="10">
        <f t="shared" si="59"/>
        <v>0</v>
      </c>
      <c r="I109" s="10">
        <f t="shared" si="59"/>
        <v>0</v>
      </c>
    </row>
    <row r="110" spans="1:9" x14ac:dyDescent="0.25">
      <c r="A110" s="110">
        <v>32</v>
      </c>
      <c r="B110" s="111"/>
      <c r="C110" s="112"/>
      <c r="D110" s="46" t="s">
        <v>24</v>
      </c>
      <c r="E110" s="10">
        <v>0</v>
      </c>
      <c r="F110" s="11">
        <v>56000</v>
      </c>
      <c r="G110" s="11">
        <v>0</v>
      </c>
      <c r="H110" s="11">
        <v>0</v>
      </c>
      <c r="I110" s="12">
        <v>0</v>
      </c>
    </row>
    <row r="111" spans="1:9" ht="38.25" customHeight="1" x14ac:dyDescent="0.25">
      <c r="A111" s="104" t="s">
        <v>97</v>
      </c>
      <c r="B111" s="105"/>
      <c r="C111" s="106"/>
      <c r="D111" s="72" t="s">
        <v>112</v>
      </c>
      <c r="E111" s="55">
        <f>E112</f>
        <v>57900.57</v>
      </c>
      <c r="F111" s="55">
        <f t="shared" ref="F111:I111" si="60">F112</f>
        <v>114000</v>
      </c>
      <c r="G111" s="55">
        <f t="shared" si="60"/>
        <v>0</v>
      </c>
      <c r="H111" s="55">
        <f t="shared" si="60"/>
        <v>0</v>
      </c>
      <c r="I111" s="55">
        <f t="shared" si="60"/>
        <v>0</v>
      </c>
    </row>
    <row r="112" spans="1:9" ht="15" customHeight="1" x14ac:dyDescent="0.25">
      <c r="A112" s="107">
        <v>3</v>
      </c>
      <c r="B112" s="108"/>
      <c r="C112" s="109"/>
      <c r="D112" s="46" t="s">
        <v>23</v>
      </c>
      <c r="E112" s="10">
        <f>E113+E114</f>
        <v>57900.57</v>
      </c>
      <c r="F112" s="10">
        <f t="shared" ref="F112:I112" si="61">F113+F114</f>
        <v>114000</v>
      </c>
      <c r="G112" s="10">
        <f t="shared" si="61"/>
        <v>0</v>
      </c>
      <c r="H112" s="10">
        <f t="shared" si="61"/>
        <v>0</v>
      </c>
      <c r="I112" s="10">
        <f t="shared" si="61"/>
        <v>0</v>
      </c>
    </row>
    <row r="113" spans="1:9" x14ac:dyDescent="0.25">
      <c r="A113" s="110">
        <v>31</v>
      </c>
      <c r="B113" s="111"/>
      <c r="C113" s="112"/>
      <c r="D113" s="46" t="s">
        <v>24</v>
      </c>
      <c r="E113" s="10">
        <v>52899.02</v>
      </c>
      <c r="F113" s="11">
        <v>103000</v>
      </c>
      <c r="G113" s="11">
        <v>0</v>
      </c>
      <c r="H113" s="11">
        <v>0</v>
      </c>
      <c r="I113" s="12">
        <v>0</v>
      </c>
    </row>
    <row r="114" spans="1:9" x14ac:dyDescent="0.25">
      <c r="A114" s="110">
        <v>32</v>
      </c>
      <c r="B114" s="111"/>
      <c r="C114" s="112"/>
      <c r="D114" s="46" t="s">
        <v>36</v>
      </c>
      <c r="E114" s="10">
        <v>5001.55</v>
      </c>
      <c r="F114" s="11">
        <v>11000</v>
      </c>
      <c r="G114" s="11">
        <v>0</v>
      </c>
      <c r="H114" s="11">
        <v>0</v>
      </c>
      <c r="I114" s="12">
        <v>0</v>
      </c>
    </row>
    <row r="115" spans="1:9" ht="45.75" customHeight="1" x14ac:dyDescent="0.25">
      <c r="A115" s="116" t="s">
        <v>83</v>
      </c>
      <c r="B115" s="117"/>
      <c r="C115" s="118"/>
      <c r="D115" s="59" t="s">
        <v>80</v>
      </c>
      <c r="E115" s="55"/>
      <c r="F115" s="56">
        <f>F116+F119</f>
        <v>70700</v>
      </c>
      <c r="G115" s="56">
        <f t="shared" ref="G115" si="62">G116+G119</f>
        <v>153176.37</v>
      </c>
      <c r="H115" s="56">
        <f t="shared" ref="H115" si="63">H116+H119</f>
        <v>135922.35</v>
      </c>
      <c r="I115" s="56">
        <f t="shared" ref="I115" si="64">I116+I119</f>
        <v>139689.60999999999</v>
      </c>
    </row>
    <row r="116" spans="1:9" ht="15" customHeight="1" x14ac:dyDescent="0.25">
      <c r="A116" s="104" t="s">
        <v>64</v>
      </c>
      <c r="B116" s="105"/>
      <c r="C116" s="106"/>
      <c r="D116" s="58" t="s">
        <v>20</v>
      </c>
      <c r="E116" s="55"/>
      <c r="F116" s="56">
        <f>F117</f>
        <v>20400</v>
      </c>
      <c r="G116" s="56">
        <f t="shared" ref="G116:G117" si="65">G117</f>
        <v>61029.45</v>
      </c>
      <c r="H116" s="56">
        <f t="shared" ref="H116:H117" si="66">H117</f>
        <v>54173.05</v>
      </c>
      <c r="I116" s="56">
        <f t="shared" ref="I116:I117" si="67">I117</f>
        <v>55679.95</v>
      </c>
    </row>
    <row r="117" spans="1:9" x14ac:dyDescent="0.25">
      <c r="A117" s="107">
        <v>3</v>
      </c>
      <c r="B117" s="108"/>
      <c r="C117" s="109"/>
      <c r="D117" s="46" t="s">
        <v>23</v>
      </c>
      <c r="E117" s="10"/>
      <c r="F117" s="10">
        <f>F118</f>
        <v>20400</v>
      </c>
      <c r="G117" s="10">
        <f t="shared" si="65"/>
        <v>61029.45</v>
      </c>
      <c r="H117" s="10">
        <f t="shared" si="66"/>
        <v>54173.05</v>
      </c>
      <c r="I117" s="10">
        <f t="shared" si="67"/>
        <v>55679.95</v>
      </c>
    </row>
    <row r="118" spans="1:9" x14ac:dyDescent="0.25">
      <c r="A118" s="110">
        <v>31</v>
      </c>
      <c r="B118" s="111"/>
      <c r="C118" s="112"/>
      <c r="D118" s="46" t="s">
        <v>24</v>
      </c>
      <c r="E118" s="10"/>
      <c r="F118" s="11">
        <v>20400</v>
      </c>
      <c r="G118" s="11">
        <v>61029.45</v>
      </c>
      <c r="H118" s="11">
        <v>54173.05</v>
      </c>
      <c r="I118" s="12">
        <v>55679.95</v>
      </c>
    </row>
    <row r="119" spans="1:9" x14ac:dyDescent="0.25">
      <c r="A119" s="104" t="s">
        <v>97</v>
      </c>
      <c r="B119" s="105"/>
      <c r="C119" s="106"/>
      <c r="D119" s="58" t="s">
        <v>92</v>
      </c>
      <c r="E119" s="55"/>
      <c r="F119" s="56">
        <f>F120</f>
        <v>50300</v>
      </c>
      <c r="G119" s="56">
        <f t="shared" ref="G119" si="68">G120</f>
        <v>92146.92</v>
      </c>
      <c r="H119" s="56">
        <f t="shared" ref="H119" si="69">H120</f>
        <v>81749.3</v>
      </c>
      <c r="I119" s="56">
        <f t="shared" ref="I119" si="70">I120</f>
        <v>84009.66</v>
      </c>
    </row>
    <row r="120" spans="1:9" ht="38.25" customHeight="1" x14ac:dyDescent="0.25">
      <c r="A120" s="107">
        <v>3</v>
      </c>
      <c r="B120" s="108"/>
      <c r="C120" s="109"/>
      <c r="D120" s="46" t="s">
        <v>23</v>
      </c>
      <c r="E120" s="10"/>
      <c r="F120" s="10">
        <f>F121+F122</f>
        <v>50300</v>
      </c>
      <c r="G120" s="10">
        <f t="shared" ref="G120" si="71">G121+G122</f>
        <v>92146.92</v>
      </c>
      <c r="H120" s="10">
        <f t="shared" ref="H120" si="72">H121+H122</f>
        <v>81749.3</v>
      </c>
      <c r="I120" s="10">
        <f t="shared" ref="I120" si="73">I121+I122</f>
        <v>84009.66</v>
      </c>
    </row>
    <row r="121" spans="1:9" ht="15" customHeight="1" x14ac:dyDescent="0.25">
      <c r="A121" s="110">
        <v>31</v>
      </c>
      <c r="B121" s="111"/>
      <c r="C121" s="112"/>
      <c r="D121" s="46" t="s">
        <v>24</v>
      </c>
      <c r="E121" s="10"/>
      <c r="F121" s="11">
        <v>46300</v>
      </c>
      <c r="G121" s="11">
        <v>81372.59</v>
      </c>
      <c r="H121" s="11">
        <v>72180.5</v>
      </c>
      <c r="I121" s="12">
        <v>74139.47</v>
      </c>
    </row>
    <row r="122" spans="1:9" x14ac:dyDescent="0.25">
      <c r="A122" s="110">
        <v>32</v>
      </c>
      <c r="B122" s="111"/>
      <c r="C122" s="112"/>
      <c r="D122" s="46" t="s">
        <v>36</v>
      </c>
      <c r="E122" s="10"/>
      <c r="F122" s="11">
        <v>4000</v>
      </c>
      <c r="G122" s="11">
        <v>10774.33</v>
      </c>
      <c r="H122" s="11">
        <v>9568.7999999999993</v>
      </c>
      <c r="I122" s="12">
        <v>9870.19</v>
      </c>
    </row>
    <row r="123" spans="1:9" x14ac:dyDescent="0.25">
      <c r="A123" s="110">
        <v>31</v>
      </c>
      <c r="B123" s="111"/>
      <c r="C123" s="112"/>
      <c r="D123" s="46" t="s">
        <v>24</v>
      </c>
      <c r="E123" s="10">
        <v>0</v>
      </c>
      <c r="F123" s="11">
        <v>20400</v>
      </c>
      <c r="G123" s="11">
        <v>61029.45</v>
      </c>
      <c r="H123" s="11">
        <v>54173.05</v>
      </c>
      <c r="I123" s="12">
        <v>55679.95</v>
      </c>
    </row>
  </sheetData>
  <mergeCells count="109">
    <mergeCell ref="A101:C101"/>
    <mergeCell ref="A102:C102"/>
    <mergeCell ref="A118:C118"/>
    <mergeCell ref="A119:C119"/>
    <mergeCell ref="A120:C120"/>
    <mergeCell ref="A115:C115"/>
    <mergeCell ref="A116:C116"/>
    <mergeCell ref="A117:C117"/>
    <mergeCell ref="A103:C103"/>
    <mergeCell ref="A104:C104"/>
    <mergeCell ref="A93:C93"/>
    <mergeCell ref="A96:C96"/>
    <mergeCell ref="A97:C97"/>
    <mergeCell ref="A98:C98"/>
    <mergeCell ref="A99:C99"/>
    <mergeCell ref="A100:C100"/>
    <mergeCell ref="A52:C52"/>
    <mergeCell ref="A53:C53"/>
    <mergeCell ref="A58:C58"/>
    <mergeCell ref="A59:C59"/>
    <mergeCell ref="A60:C60"/>
    <mergeCell ref="A81:C81"/>
    <mergeCell ref="A82:C82"/>
    <mergeCell ref="A83:C83"/>
    <mergeCell ref="A84:C84"/>
    <mergeCell ref="A85:C85"/>
    <mergeCell ref="A87:C87"/>
    <mergeCell ref="A90:C90"/>
    <mergeCell ref="A75:C75"/>
    <mergeCell ref="A76:C76"/>
    <mergeCell ref="A77:C77"/>
    <mergeCell ref="A78:C78"/>
    <mergeCell ref="A79:C79"/>
    <mergeCell ref="A80:C80"/>
    <mergeCell ref="A35:C35"/>
    <mergeCell ref="A36:C36"/>
    <mergeCell ref="A42:C42"/>
    <mergeCell ref="A44:C44"/>
    <mergeCell ref="A45:C45"/>
    <mergeCell ref="A29:C29"/>
    <mergeCell ref="A30:C30"/>
    <mergeCell ref="A31:C31"/>
    <mergeCell ref="A32:C32"/>
    <mergeCell ref="A33:C33"/>
    <mergeCell ref="A34:C34"/>
    <mergeCell ref="A40:C40"/>
    <mergeCell ref="A41:C41"/>
    <mergeCell ref="A25:C25"/>
    <mergeCell ref="A26:C26"/>
    <mergeCell ref="A27:C27"/>
    <mergeCell ref="A28:C28"/>
    <mergeCell ref="A12:C12"/>
    <mergeCell ref="A13:C13"/>
    <mergeCell ref="A14:C14"/>
    <mergeCell ref="A15:C15"/>
    <mergeCell ref="A16:C16"/>
    <mergeCell ref="A17:C17"/>
    <mergeCell ref="A18:C18"/>
    <mergeCell ref="A123:C123"/>
    <mergeCell ref="A121:C121"/>
    <mergeCell ref="A122:C122"/>
    <mergeCell ref="A105:C105"/>
    <mergeCell ref="A106:C106"/>
    <mergeCell ref="A107:C107"/>
    <mergeCell ref="A108:C108"/>
    <mergeCell ref="A109:C109"/>
    <mergeCell ref="A110:C110"/>
    <mergeCell ref="A111:C111"/>
    <mergeCell ref="A112:C112"/>
    <mergeCell ref="A113:C113"/>
    <mergeCell ref="A114:C114"/>
    <mergeCell ref="A66:C66"/>
    <mergeCell ref="A67:C67"/>
    <mergeCell ref="A68:C68"/>
    <mergeCell ref="A69:C69"/>
    <mergeCell ref="A70:C70"/>
    <mergeCell ref="A74:C74"/>
    <mergeCell ref="A71:C71"/>
    <mergeCell ref="A73:C73"/>
    <mergeCell ref="A57:C57"/>
    <mergeCell ref="A61:C61"/>
    <mergeCell ref="A62:C62"/>
    <mergeCell ref="A63:C63"/>
    <mergeCell ref="A64:C64"/>
    <mergeCell ref="A65:C65"/>
    <mergeCell ref="A1:I1"/>
    <mergeCell ref="A3:I3"/>
    <mergeCell ref="A5:C5"/>
    <mergeCell ref="A6:C6"/>
    <mergeCell ref="A7:C7"/>
    <mergeCell ref="A8:C8"/>
    <mergeCell ref="A54:C54"/>
    <mergeCell ref="A55:C55"/>
    <mergeCell ref="A56:C56"/>
    <mergeCell ref="A46:C46"/>
    <mergeCell ref="A47:C47"/>
    <mergeCell ref="A48:C48"/>
    <mergeCell ref="A51:C51"/>
    <mergeCell ref="A9:C9"/>
    <mergeCell ref="A10:C10"/>
    <mergeCell ref="A11:C11"/>
    <mergeCell ref="A37:C37"/>
    <mergeCell ref="A38:C38"/>
    <mergeCell ref="A39:C39"/>
    <mergeCell ref="A19:C19"/>
    <mergeCell ref="A20:C20"/>
    <mergeCell ref="A21:C21"/>
    <mergeCell ref="A22:C22"/>
    <mergeCell ref="A24:C24"/>
  </mergeCells>
  <pageMargins left="0.7" right="0.7" top="0.75" bottom="0.75" header="0.3" footer="0.3"/>
  <pageSetup paperSize="9" scale="72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74A052-F699-4CFF-B9F4-F3B27E7CD438}">
  <sheetPr>
    <pageSetUpPr fitToPage="1"/>
  </sheetPr>
  <dimension ref="A1:I126"/>
  <sheetViews>
    <sheetView workbookViewId="0">
      <selection activeCell="G14" sqref="G14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8.7109375" customWidth="1"/>
    <col min="4" max="4" width="34.42578125" customWidth="1"/>
    <col min="5" max="9" width="25.28515625" customWidth="1"/>
  </cols>
  <sheetData>
    <row r="1" spans="1:9" ht="42" customHeight="1" x14ac:dyDescent="0.25">
      <c r="A1" s="76" t="s">
        <v>55</v>
      </c>
      <c r="B1" s="76"/>
      <c r="C1" s="76"/>
      <c r="D1" s="76"/>
      <c r="E1" s="76"/>
      <c r="F1" s="76"/>
      <c r="G1" s="76"/>
      <c r="H1" s="76"/>
      <c r="I1" s="76"/>
    </row>
    <row r="2" spans="1:9" ht="18" x14ac:dyDescent="0.25">
      <c r="A2" s="28"/>
      <c r="B2" s="28"/>
      <c r="C2" s="28"/>
      <c r="D2" s="28"/>
      <c r="E2" s="28"/>
      <c r="F2" s="28"/>
      <c r="G2" s="28"/>
      <c r="H2" s="6"/>
      <c r="I2" s="6"/>
    </row>
    <row r="3" spans="1:9" ht="18" customHeight="1" x14ac:dyDescent="0.25">
      <c r="A3" s="76" t="s">
        <v>32</v>
      </c>
      <c r="B3" s="77"/>
      <c r="C3" s="77"/>
      <c r="D3" s="77"/>
      <c r="E3" s="77"/>
      <c r="F3" s="77"/>
      <c r="G3" s="77"/>
      <c r="H3" s="77"/>
      <c r="I3" s="77"/>
    </row>
    <row r="4" spans="1:9" ht="18" x14ac:dyDescent="0.25">
      <c r="A4" s="28"/>
      <c r="B4" s="28"/>
      <c r="C4" s="28"/>
      <c r="D4" s="28"/>
      <c r="E4" s="45"/>
      <c r="F4" s="45"/>
      <c r="G4" s="45"/>
      <c r="H4" s="45"/>
      <c r="I4" s="45"/>
    </row>
    <row r="5" spans="1:9" ht="25.5" x14ac:dyDescent="0.25">
      <c r="A5" s="98" t="s">
        <v>34</v>
      </c>
      <c r="B5" s="99"/>
      <c r="C5" s="100"/>
      <c r="D5" s="23" t="s">
        <v>35</v>
      </c>
      <c r="E5" s="23" t="s">
        <v>12</v>
      </c>
      <c r="F5" s="24" t="s">
        <v>13</v>
      </c>
      <c r="G5" s="24" t="s">
        <v>48</v>
      </c>
      <c r="H5" s="24" t="s">
        <v>49</v>
      </c>
      <c r="I5" s="24" t="s">
        <v>50</v>
      </c>
    </row>
    <row r="6" spans="1:9" s="61" customFormat="1" ht="25.5" x14ac:dyDescent="0.25">
      <c r="A6" s="101" t="s">
        <v>62</v>
      </c>
      <c r="B6" s="102"/>
      <c r="C6" s="103"/>
      <c r="D6" s="66" t="s">
        <v>65</v>
      </c>
      <c r="E6" s="60">
        <f>'POSEBNI DIO_HRK'!E6/'POSEBNI DIO'!$A$126</f>
        <v>1237004.7873116992</v>
      </c>
      <c r="F6" s="60">
        <f>'POSEBNI DIO_HRK'!F6/'POSEBNI DIO'!$A$126</f>
        <v>1366832.5701771849</v>
      </c>
      <c r="G6" s="60">
        <f>'POSEBNI DIO_HRK'!G6/'POSEBNI DIO'!$A$126</f>
        <v>1517910.0006636144</v>
      </c>
      <c r="H6" s="60">
        <f>'POSEBNI DIO_HRK'!H6/'POSEBNI DIO'!$A$126</f>
        <v>1607639.9946910874</v>
      </c>
      <c r="I6" s="60">
        <f>'POSEBNI DIO_HRK'!I6/'POSEBNI DIO'!$A$126</f>
        <v>1735339.9888512839</v>
      </c>
    </row>
    <row r="7" spans="1:9" s="61" customFormat="1" ht="25.5" x14ac:dyDescent="0.25">
      <c r="A7" s="101" t="s">
        <v>63</v>
      </c>
      <c r="B7" s="102"/>
      <c r="C7" s="103"/>
      <c r="D7" s="66" t="s">
        <v>66</v>
      </c>
      <c r="E7" s="60">
        <f>'POSEBNI DIO_HRK'!E7/'POSEBNI DIO'!$A$126</f>
        <v>1024921.6298360872</v>
      </c>
      <c r="F7" s="60">
        <f>'POSEBNI DIO_HRK'!F7/'POSEBNI DIO'!$A$126</f>
        <v>1072878.0941004711</v>
      </c>
      <c r="G7" s="60">
        <f>'POSEBNI DIO_HRK'!G7/'POSEBNI DIO'!$A$126</f>
        <v>1217800.0066361404</v>
      </c>
      <c r="H7" s="60">
        <f>'POSEBNI DIO_HRK'!H7/'POSEBNI DIO'!$A$126</f>
        <v>1327990.0046452982</v>
      </c>
      <c r="I7" s="60">
        <f>'POSEBNI DIO_HRK'!I7/'POSEBNI DIO'!$A$126</f>
        <v>1451170.0059725263</v>
      </c>
    </row>
    <row r="8" spans="1:9" x14ac:dyDescent="0.25">
      <c r="A8" s="104" t="s">
        <v>64</v>
      </c>
      <c r="B8" s="105"/>
      <c r="C8" s="106"/>
      <c r="D8" s="67" t="s">
        <v>20</v>
      </c>
      <c r="E8" s="55">
        <f>'POSEBNI DIO_HRK'!E8/'POSEBNI DIO'!$A$126</f>
        <v>1579.4876899595195</v>
      </c>
      <c r="F8" s="55">
        <f>'POSEBNI DIO_HRK'!F8/'POSEBNI DIO'!$A$126</f>
        <v>5972.5263786581718</v>
      </c>
      <c r="G8" s="55">
        <f>'POSEBNI DIO_HRK'!G8/'POSEBNI DIO'!$A$126</f>
        <v>7159.9999999999991</v>
      </c>
      <c r="H8" s="55">
        <f>'POSEBNI DIO_HRK'!H8/'POSEBNI DIO'!$A$126</f>
        <v>6349.9980091578727</v>
      </c>
      <c r="I8" s="55">
        <f>'POSEBNI DIO_HRK'!I8/'POSEBNI DIO'!$A$126</f>
        <v>6529.9993363859576</v>
      </c>
    </row>
    <row r="9" spans="1:9" x14ac:dyDescent="0.25">
      <c r="A9" s="107">
        <v>3</v>
      </c>
      <c r="B9" s="108"/>
      <c r="C9" s="109"/>
      <c r="D9" s="68" t="s">
        <v>23</v>
      </c>
      <c r="E9" s="10">
        <f>'POSEBNI DIO_HRK'!E9/'POSEBNI DIO'!$A$126</f>
        <v>1579.4876899595195</v>
      </c>
      <c r="F9" s="11">
        <f>'POSEBNI DIO_HRK'!F9/'POSEBNI DIO'!$A$126</f>
        <v>5972.5263786581718</v>
      </c>
      <c r="G9" s="11">
        <f>'POSEBNI DIO_HRK'!G9/'POSEBNI DIO'!$A$126</f>
        <v>7159.9999999999991</v>
      </c>
      <c r="H9" s="11">
        <f>'POSEBNI DIO_HRK'!H9/'POSEBNI DIO'!$A$126</f>
        <v>6349.9980091578727</v>
      </c>
      <c r="I9" s="12">
        <f>'POSEBNI DIO_HRK'!I9/'POSEBNI DIO'!$A$126</f>
        <v>6529.9993363859576</v>
      </c>
    </row>
    <row r="10" spans="1:9" x14ac:dyDescent="0.25">
      <c r="A10" s="110">
        <v>31</v>
      </c>
      <c r="B10" s="111"/>
      <c r="C10" s="112"/>
      <c r="D10" s="68" t="s">
        <v>24</v>
      </c>
      <c r="E10" s="10">
        <f>'POSEBNI DIO_HRK'!E10/'POSEBNI DIO'!$A$126</f>
        <v>0</v>
      </c>
      <c r="F10" s="11">
        <f>'POSEBNI DIO_HRK'!F10/'POSEBNI DIO'!$A$126</f>
        <v>0</v>
      </c>
      <c r="G10" s="11">
        <f>'POSEBNI DIO_HRK'!G10/'POSEBNI DIO'!$A$126</f>
        <v>0</v>
      </c>
      <c r="H10" s="11">
        <f>'POSEBNI DIO_HRK'!H10/'POSEBNI DIO'!$A$126</f>
        <v>0</v>
      </c>
      <c r="I10" s="12">
        <f>'POSEBNI DIO_HRK'!I10/'POSEBNI DIO'!$A$126</f>
        <v>0</v>
      </c>
    </row>
    <row r="11" spans="1:9" x14ac:dyDescent="0.25">
      <c r="A11" s="110">
        <v>32</v>
      </c>
      <c r="B11" s="111"/>
      <c r="C11" s="112"/>
      <c r="D11" s="68" t="s">
        <v>36</v>
      </c>
      <c r="E11" s="10">
        <f>'POSEBNI DIO_HRK'!E11/'POSEBNI DIO'!$A$126</f>
        <v>1579.4876899595195</v>
      </c>
      <c r="F11" s="11">
        <f>'POSEBNI DIO_HRK'!F11/'POSEBNI DIO'!$A$126</f>
        <v>5972.5263786581718</v>
      </c>
      <c r="G11" s="11">
        <f>'POSEBNI DIO_HRK'!G11/'POSEBNI DIO'!$A$126</f>
        <v>7159.9999999999991</v>
      </c>
      <c r="H11" s="11">
        <f>'POSEBNI DIO_HRK'!H11/'POSEBNI DIO'!$A$126</f>
        <v>6349.9980091578727</v>
      </c>
      <c r="I11" s="12">
        <f>'POSEBNI DIO_HRK'!I11/'POSEBNI DIO'!$A$126</f>
        <v>6529.9993363859576</v>
      </c>
    </row>
    <row r="12" spans="1:9" ht="25.5" x14ac:dyDescent="0.25">
      <c r="A12" s="104" t="s">
        <v>84</v>
      </c>
      <c r="B12" s="105"/>
      <c r="C12" s="106"/>
      <c r="D12" s="67" t="s">
        <v>108</v>
      </c>
      <c r="E12" s="55">
        <f>'POSEBNI DIO_HRK'!E12/'POSEBNI DIO'!$A$126</f>
        <v>46529.261397571165</v>
      </c>
      <c r="F12" s="55">
        <f>'POSEBNI DIO_HRK'!F12/'POSEBNI DIO'!$A$126</f>
        <v>55079.965492069809</v>
      </c>
      <c r="G12" s="55">
        <f>'POSEBNI DIO_HRK'!G12/'POSEBNI DIO'!$A$126</f>
        <v>56140.006636140417</v>
      </c>
      <c r="H12" s="55">
        <f>'POSEBNI DIO_HRK'!H12/'POSEBNI DIO'!$A$126</f>
        <v>56140.006636140417</v>
      </c>
      <c r="I12" s="55">
        <f>'POSEBNI DIO_HRK'!I12/'POSEBNI DIO'!$A$126</f>
        <v>56140.006636140417</v>
      </c>
    </row>
    <row r="13" spans="1:9" x14ac:dyDescent="0.25">
      <c r="A13" s="107">
        <v>3</v>
      </c>
      <c r="B13" s="108"/>
      <c r="C13" s="109"/>
      <c r="D13" s="68" t="s">
        <v>23</v>
      </c>
      <c r="E13" s="10">
        <f>'POSEBNI DIO_HRK'!E13/'POSEBNI DIO'!$A$126</f>
        <v>46529.261397571165</v>
      </c>
      <c r="F13" s="10">
        <f>'POSEBNI DIO_HRK'!F13/'POSEBNI DIO'!$A$126</f>
        <v>55079.965492069809</v>
      </c>
      <c r="G13" s="10">
        <f>'POSEBNI DIO_HRK'!G13/'POSEBNI DIO'!$A$126</f>
        <v>56140.006636140417</v>
      </c>
      <c r="H13" s="10">
        <f>'POSEBNI DIO_HRK'!H13/'POSEBNI DIO'!$A$126</f>
        <v>56140.006636140417</v>
      </c>
      <c r="I13" s="10">
        <f>'POSEBNI DIO_HRK'!I13/'POSEBNI DIO'!$A$126</f>
        <v>56140.006636140417</v>
      </c>
    </row>
    <row r="14" spans="1:9" x14ac:dyDescent="0.25">
      <c r="A14" s="110">
        <v>32</v>
      </c>
      <c r="B14" s="111"/>
      <c r="C14" s="112"/>
      <c r="D14" s="68" t="s">
        <v>36</v>
      </c>
      <c r="E14" s="10">
        <f>'POSEBNI DIO_HRK'!E14/'POSEBNI DIO'!$A$126</f>
        <v>45654.012874112414</v>
      </c>
      <c r="F14" s="11">
        <f>'POSEBNI DIO_HRK'!F14/'POSEBNI DIO'!$A$126</f>
        <v>54283.62864158205</v>
      </c>
      <c r="G14" s="11">
        <f>'POSEBNI DIO_HRK'!G14/'POSEBNI DIO'!$A$126</f>
        <v>55350.004645298286</v>
      </c>
      <c r="H14" s="11">
        <f>'POSEBNI DIO_HRK'!H14/'POSEBNI DIO'!$A$126</f>
        <v>55350.004645298286</v>
      </c>
      <c r="I14" s="12">
        <f>'POSEBNI DIO_HRK'!I14/'POSEBNI DIO'!$A$126</f>
        <v>55350.004645298286</v>
      </c>
    </row>
    <row r="15" spans="1:9" x14ac:dyDescent="0.25">
      <c r="A15" s="110">
        <v>34</v>
      </c>
      <c r="B15" s="111"/>
      <c r="C15" s="112"/>
      <c r="D15" s="68" t="s">
        <v>86</v>
      </c>
      <c r="E15" s="10">
        <f>'POSEBNI DIO_HRK'!E15/'POSEBNI DIO'!$A$126</f>
        <v>875.24852345875638</v>
      </c>
      <c r="F15" s="11">
        <f>'POSEBNI DIO_HRK'!F15/'POSEBNI DIO'!$A$126</f>
        <v>796.33685048775624</v>
      </c>
      <c r="G15" s="11">
        <f>'POSEBNI DIO_HRK'!G15/'POSEBNI DIO'!$A$126</f>
        <v>790.00199084212625</v>
      </c>
      <c r="H15" s="11">
        <f>'POSEBNI DIO_HRK'!H15/'POSEBNI DIO'!$A$126</f>
        <v>790.00199084212625</v>
      </c>
      <c r="I15" s="12">
        <f>'POSEBNI DIO_HRK'!I15/'POSEBNI DIO'!$A$126</f>
        <v>790.00199084212625</v>
      </c>
    </row>
    <row r="16" spans="1:9" s="61" customFormat="1" x14ac:dyDescent="0.25">
      <c r="A16" s="113" t="s">
        <v>88</v>
      </c>
      <c r="B16" s="114"/>
      <c r="C16" s="115"/>
      <c r="D16" s="66" t="s">
        <v>40</v>
      </c>
      <c r="E16" s="60">
        <f>'POSEBNI DIO_HRK'!E16/'POSEBNI DIO'!$A$126</f>
        <v>273.93987656778813</v>
      </c>
      <c r="F16" s="60">
        <f>'POSEBNI DIO_HRK'!F16/'POSEBNI DIO'!$A$126</f>
        <v>2070.4758112681661</v>
      </c>
      <c r="G16" s="60">
        <f>'POSEBNI DIO_HRK'!G16/'POSEBNI DIO'!$A$126</f>
        <v>2000</v>
      </c>
      <c r="H16" s="60">
        <f>'POSEBNI DIO_HRK'!H16/'POSEBNI DIO'!$A$126</f>
        <v>2000</v>
      </c>
      <c r="I16" s="60">
        <f>'POSEBNI DIO_HRK'!I16/'POSEBNI DIO'!$A$126</f>
        <v>2000</v>
      </c>
    </row>
    <row r="17" spans="1:9" x14ac:dyDescent="0.25">
      <c r="A17" s="107">
        <v>3</v>
      </c>
      <c r="B17" s="108"/>
      <c r="C17" s="109"/>
      <c r="D17" s="68" t="s">
        <v>23</v>
      </c>
      <c r="E17" s="10">
        <f>'POSEBNI DIO_HRK'!E17/'POSEBNI DIO'!$A$126</f>
        <v>273.93987656778813</v>
      </c>
      <c r="F17" s="10">
        <f>'POSEBNI DIO_HRK'!F17/'POSEBNI DIO'!$A$126</f>
        <v>743.24772712190588</v>
      </c>
      <c r="G17" s="10">
        <f>'POSEBNI DIO_HRK'!G17/'POSEBNI DIO'!$A$126</f>
        <v>0</v>
      </c>
      <c r="H17" s="10">
        <f>'POSEBNI DIO_HRK'!H17/'POSEBNI DIO'!$A$126</f>
        <v>0</v>
      </c>
      <c r="I17" s="10">
        <f>'POSEBNI DIO_HRK'!I17/'POSEBNI DIO'!$A$126</f>
        <v>0</v>
      </c>
    </row>
    <row r="18" spans="1:9" x14ac:dyDescent="0.25">
      <c r="A18" s="110">
        <v>32</v>
      </c>
      <c r="B18" s="111"/>
      <c r="C18" s="112"/>
      <c r="D18" s="68" t="s">
        <v>36</v>
      </c>
      <c r="E18" s="10">
        <f>'POSEBNI DIO_HRK'!E18/'POSEBNI DIO'!$A$126</f>
        <v>0</v>
      </c>
      <c r="F18" s="11">
        <f>'POSEBNI DIO_HRK'!F18/'POSEBNI DIO'!$A$126</f>
        <v>743.24772712190588</v>
      </c>
      <c r="G18" s="11">
        <f>'POSEBNI DIO_HRK'!G18/'POSEBNI DIO'!$A$126</f>
        <v>0</v>
      </c>
      <c r="H18" s="11">
        <f>'POSEBNI DIO_HRK'!H18/'POSEBNI DIO'!$A$126</f>
        <v>0</v>
      </c>
      <c r="I18" s="12">
        <f>'POSEBNI DIO_HRK'!I18/'POSEBNI DIO'!$A$126</f>
        <v>0</v>
      </c>
    </row>
    <row r="19" spans="1:9" x14ac:dyDescent="0.25">
      <c r="A19" s="110">
        <v>38</v>
      </c>
      <c r="B19" s="111"/>
      <c r="C19" s="112"/>
      <c r="D19" s="68" t="s">
        <v>87</v>
      </c>
      <c r="E19" s="10">
        <f>'POSEBNI DIO_HRK'!E19/'POSEBNI DIO'!$A$126</f>
        <v>273.93987656778813</v>
      </c>
      <c r="F19" s="11">
        <f>'POSEBNI DIO_HRK'!F19/'POSEBNI DIO'!$A$126</f>
        <v>0</v>
      </c>
      <c r="G19" s="11">
        <f>'POSEBNI DIO_HRK'!G19/'POSEBNI DIO'!$A$126</f>
        <v>0</v>
      </c>
      <c r="H19" s="11">
        <f>'POSEBNI DIO_HRK'!H19/'POSEBNI DIO'!$A$126</f>
        <v>0</v>
      </c>
      <c r="I19" s="12">
        <f>'POSEBNI DIO_HRK'!I19/'POSEBNI DIO'!$A$126</f>
        <v>0</v>
      </c>
    </row>
    <row r="20" spans="1:9" ht="25.5" x14ac:dyDescent="0.25">
      <c r="A20" s="107">
        <v>4</v>
      </c>
      <c r="B20" s="108"/>
      <c r="C20" s="109"/>
      <c r="D20" s="68" t="s">
        <v>25</v>
      </c>
      <c r="E20" s="10">
        <f>'POSEBNI DIO_HRK'!E20/'POSEBNI DIO'!$A$126</f>
        <v>0</v>
      </c>
      <c r="F20" s="11">
        <f>'POSEBNI DIO_HRK'!F20/'POSEBNI DIO'!$A$126</f>
        <v>1327.2280841462605</v>
      </c>
      <c r="G20" s="11">
        <f>'POSEBNI DIO_HRK'!G20/'POSEBNI DIO'!$A$126</f>
        <v>2000</v>
      </c>
      <c r="H20" s="11">
        <f>'POSEBNI DIO_HRK'!H20/'POSEBNI DIO'!$A$126</f>
        <v>2000</v>
      </c>
      <c r="I20" s="11">
        <f>'POSEBNI DIO_HRK'!I20/'POSEBNI DIO'!$A$126</f>
        <v>2000</v>
      </c>
    </row>
    <row r="21" spans="1:9" ht="25.5" x14ac:dyDescent="0.25">
      <c r="A21" s="110">
        <v>42</v>
      </c>
      <c r="B21" s="111"/>
      <c r="C21" s="112"/>
      <c r="D21" s="68" t="s">
        <v>107</v>
      </c>
      <c r="E21" s="10">
        <f>'POSEBNI DIO_HRK'!E21/'POSEBNI DIO'!$A$126</f>
        <v>0</v>
      </c>
      <c r="F21" s="11">
        <f>'POSEBNI DIO_HRK'!F21/'POSEBNI DIO'!$A$126</f>
        <v>1327.2280841462605</v>
      </c>
      <c r="G21" s="11">
        <f>'POSEBNI DIO_HRK'!G21/'POSEBNI DIO'!$A$126</f>
        <v>2000</v>
      </c>
      <c r="H21" s="11">
        <f>'POSEBNI DIO_HRK'!H21/'POSEBNI DIO'!$A$126</f>
        <v>2000</v>
      </c>
      <c r="I21" s="12">
        <f>'POSEBNI DIO_HRK'!I21/'POSEBNI DIO'!$A$126</f>
        <v>2000</v>
      </c>
    </row>
    <row r="22" spans="1:9" x14ac:dyDescent="0.25">
      <c r="A22" s="104" t="s">
        <v>90</v>
      </c>
      <c r="B22" s="105"/>
      <c r="C22" s="106"/>
      <c r="D22" s="73" t="s">
        <v>54</v>
      </c>
      <c r="E22" s="55">
        <f>'POSEBNI DIO_HRK'!E22/'POSEBNI DIO'!$A$126</f>
        <v>2820.3596788108034</v>
      </c>
      <c r="F22" s="55">
        <f>'POSEBNI DIO_HRK'!F22/'POSEBNI DIO'!$A$126</f>
        <v>4910.7439113411638</v>
      </c>
      <c r="G22" s="55">
        <f>'POSEBNI DIO_HRK'!G22/'POSEBNI DIO'!$A$126</f>
        <v>5500</v>
      </c>
      <c r="H22" s="55">
        <f>'POSEBNI DIO_HRK'!H22/'POSEBNI DIO'!$A$126</f>
        <v>5500</v>
      </c>
      <c r="I22" s="55">
        <f>'POSEBNI DIO_HRK'!I22/'POSEBNI DIO'!$A$126</f>
        <v>5500</v>
      </c>
    </row>
    <row r="23" spans="1:9" x14ac:dyDescent="0.25">
      <c r="A23" s="69">
        <v>3</v>
      </c>
      <c r="B23" s="70"/>
      <c r="C23" s="71"/>
      <c r="D23" s="68" t="s">
        <v>23</v>
      </c>
      <c r="E23" s="10">
        <f>'POSEBNI DIO_HRK'!E23/'POSEBNI DIO'!$A$126</f>
        <v>2820.3596788108034</v>
      </c>
      <c r="F23" s="10">
        <f>'POSEBNI DIO_HRK'!F23/'POSEBNI DIO'!$A$126</f>
        <v>4910.7439113411638</v>
      </c>
      <c r="G23" s="10">
        <f>'POSEBNI DIO_HRK'!G23/'POSEBNI DIO'!$A$126</f>
        <v>5500</v>
      </c>
      <c r="H23" s="10">
        <f>'POSEBNI DIO_HRK'!H23/'POSEBNI DIO'!$A$126</f>
        <v>5500</v>
      </c>
      <c r="I23" s="10">
        <f>'POSEBNI DIO_HRK'!I23/'POSEBNI DIO'!$A$126</f>
        <v>5500</v>
      </c>
    </row>
    <row r="24" spans="1:9" x14ac:dyDescent="0.25">
      <c r="A24" s="110">
        <v>31</v>
      </c>
      <c r="B24" s="111"/>
      <c r="C24" s="112"/>
      <c r="D24" s="68" t="s">
        <v>24</v>
      </c>
      <c r="E24" s="10">
        <f>'POSEBNI DIO_HRK'!E24/'POSEBNI DIO'!$A$126</f>
        <v>0</v>
      </c>
      <c r="F24" s="11">
        <f>'POSEBNI DIO_HRK'!F24/'POSEBNI DIO'!$A$126</f>
        <v>0</v>
      </c>
      <c r="G24" s="11">
        <f>'POSEBNI DIO_HRK'!G24/'POSEBNI DIO'!$A$126</f>
        <v>0</v>
      </c>
      <c r="H24" s="11">
        <f>'POSEBNI DIO_HRK'!H24/'POSEBNI DIO'!$A$126</f>
        <v>0</v>
      </c>
      <c r="I24" s="11">
        <f>'POSEBNI DIO_HRK'!I24/'POSEBNI DIO'!$A$126</f>
        <v>0</v>
      </c>
    </row>
    <row r="25" spans="1:9" x14ac:dyDescent="0.25">
      <c r="A25" s="110">
        <v>32</v>
      </c>
      <c r="B25" s="111"/>
      <c r="C25" s="112"/>
      <c r="D25" s="68" t="s">
        <v>36</v>
      </c>
      <c r="E25" s="10">
        <f>'POSEBNI DIO_HRK'!E25/'POSEBNI DIO'!$A$126</f>
        <v>2820.3596788108034</v>
      </c>
      <c r="F25" s="11">
        <f>'POSEBNI DIO_HRK'!F25/'POSEBNI DIO'!$A$126</f>
        <v>4910.7439113411638</v>
      </c>
      <c r="G25" s="11">
        <f>'POSEBNI DIO_HRK'!G25/'POSEBNI DIO'!$A$126</f>
        <v>5500</v>
      </c>
      <c r="H25" s="11">
        <f>'POSEBNI DIO_HRK'!H25/'POSEBNI DIO'!$A$126</f>
        <v>5500</v>
      </c>
      <c r="I25" s="11">
        <f>'POSEBNI DIO_HRK'!I25/'POSEBNI DIO'!$A$126</f>
        <v>5500</v>
      </c>
    </row>
    <row r="26" spans="1:9" x14ac:dyDescent="0.25">
      <c r="A26" s="104" t="s">
        <v>91</v>
      </c>
      <c r="B26" s="105"/>
      <c r="C26" s="106"/>
      <c r="D26" s="67" t="s">
        <v>92</v>
      </c>
      <c r="E26" s="55">
        <f>'POSEBNI DIO_HRK'!E26/'POSEBNI DIO'!$A$126</f>
        <v>969777.64284292248</v>
      </c>
      <c r="F26" s="55">
        <f>'POSEBNI DIO_HRK'!F26/'POSEBNI DIO'!$A$126</f>
        <v>999270.02455371956</v>
      </c>
      <c r="G26" s="55">
        <f>'POSEBNI DIO_HRK'!G26/'POSEBNI DIO'!$A$126</f>
        <v>1147000</v>
      </c>
      <c r="H26" s="55">
        <f>'POSEBNI DIO_HRK'!H26/'POSEBNI DIO'!$A$126</f>
        <v>1258000</v>
      </c>
      <c r="I26" s="55">
        <f>'POSEBNI DIO_HRK'!I26/'POSEBNI DIO'!$A$126</f>
        <v>1381000</v>
      </c>
    </row>
    <row r="27" spans="1:9" x14ac:dyDescent="0.25">
      <c r="A27" s="107">
        <v>3</v>
      </c>
      <c r="B27" s="108"/>
      <c r="C27" s="109"/>
      <c r="D27" s="68" t="s">
        <v>23</v>
      </c>
      <c r="E27" s="10">
        <f>'POSEBNI DIO_HRK'!E27/'POSEBNI DIO'!$A$126</f>
        <v>969777.64284292248</v>
      </c>
      <c r="F27" s="10">
        <f>'POSEBNI DIO_HRK'!F27/'POSEBNI DIO'!$A$126</f>
        <v>999270.02455371956</v>
      </c>
      <c r="G27" s="10">
        <f>'POSEBNI DIO_HRK'!G27/'POSEBNI DIO'!$A$126</f>
        <v>1147000</v>
      </c>
      <c r="H27" s="10">
        <f>'POSEBNI DIO_HRK'!H27/'POSEBNI DIO'!$A$126</f>
        <v>1258000</v>
      </c>
      <c r="I27" s="10">
        <f>'POSEBNI DIO_HRK'!I27/'POSEBNI DIO'!$A$126</f>
        <v>1381000</v>
      </c>
    </row>
    <row r="28" spans="1:9" x14ac:dyDescent="0.25">
      <c r="A28" s="110">
        <v>31</v>
      </c>
      <c r="B28" s="111"/>
      <c r="C28" s="112"/>
      <c r="D28" s="68" t="s">
        <v>24</v>
      </c>
      <c r="E28" s="10">
        <f>'POSEBNI DIO_HRK'!E28/'POSEBNI DIO'!$A$126</f>
        <v>944736.20412767923</v>
      </c>
      <c r="F28" s="11">
        <f>'POSEBNI DIO_HRK'!F28/'POSEBNI DIO'!$A$126</f>
        <v>966222.04525847756</v>
      </c>
      <c r="G28" s="11">
        <f>'POSEBNI DIO_HRK'!G28/'POSEBNI DIO'!$A$126</f>
        <v>1112000</v>
      </c>
      <c r="H28" s="11">
        <f>'POSEBNI DIO_HRK'!H28/'POSEBNI DIO'!$A$126</f>
        <v>1223000</v>
      </c>
      <c r="I28" s="12">
        <f>'POSEBNI DIO_HRK'!I28/'POSEBNI DIO'!$A$126</f>
        <v>1346000</v>
      </c>
    </row>
    <row r="29" spans="1:9" x14ac:dyDescent="0.25">
      <c r="A29" s="110">
        <v>32</v>
      </c>
      <c r="B29" s="111"/>
      <c r="C29" s="112"/>
      <c r="D29" s="68" t="s">
        <v>36</v>
      </c>
      <c r="E29" s="10">
        <f>'POSEBNI DIO_HRK'!E29/'POSEBNI DIO'!$A$126</f>
        <v>25041.438715243214</v>
      </c>
      <c r="F29" s="11">
        <f>'POSEBNI DIO_HRK'!F29/'POSEBNI DIO'!$A$126</f>
        <v>33047.979295241887</v>
      </c>
      <c r="G29" s="11">
        <f>'POSEBNI DIO_HRK'!G29/'POSEBNI DIO'!$A$126</f>
        <v>35000</v>
      </c>
      <c r="H29" s="11">
        <f>'POSEBNI DIO_HRK'!H29/'POSEBNI DIO'!$A$126</f>
        <v>35000</v>
      </c>
      <c r="I29" s="12">
        <f>'POSEBNI DIO_HRK'!I29/'POSEBNI DIO'!$A$126</f>
        <v>35000</v>
      </c>
    </row>
    <row r="30" spans="1:9" x14ac:dyDescent="0.25">
      <c r="A30" s="104" t="s">
        <v>97</v>
      </c>
      <c r="B30" s="105"/>
      <c r="C30" s="106"/>
      <c r="D30" s="67" t="s">
        <v>92</v>
      </c>
      <c r="E30" s="55">
        <f>'POSEBNI DIO_HRK'!E30/'POSEBNI DIO'!$A$126</f>
        <v>3940.9383502554911</v>
      </c>
      <c r="F30" s="55">
        <f>'POSEBNI DIO_HRK'!F30/'POSEBNI DIO'!$A$126</f>
        <v>5308.9123365850419</v>
      </c>
      <c r="G30" s="55">
        <f>'POSEBNI DIO_HRK'!G30/'POSEBNI DIO'!$A$126</f>
        <v>0</v>
      </c>
      <c r="H30" s="55">
        <f>'POSEBNI DIO_HRK'!H30/'POSEBNI DIO'!$A$126</f>
        <v>0</v>
      </c>
      <c r="I30" s="55">
        <f>'POSEBNI DIO_HRK'!I30/'POSEBNI DIO'!$A$126</f>
        <v>0</v>
      </c>
    </row>
    <row r="31" spans="1:9" x14ac:dyDescent="0.25">
      <c r="A31" s="107">
        <v>3</v>
      </c>
      <c r="B31" s="108"/>
      <c r="C31" s="109"/>
      <c r="D31" s="68" t="s">
        <v>23</v>
      </c>
      <c r="E31" s="10">
        <f>'POSEBNI DIO_HRK'!E31/'POSEBNI DIO'!$A$126</f>
        <v>3940.9383502554911</v>
      </c>
      <c r="F31" s="10">
        <f>'POSEBNI DIO_HRK'!F31/'POSEBNI DIO'!$A$126</f>
        <v>5308.9123365850419</v>
      </c>
      <c r="G31" s="10">
        <f>'POSEBNI DIO_HRK'!G31/'POSEBNI DIO'!$A$126</f>
        <v>0</v>
      </c>
      <c r="H31" s="10">
        <f>'POSEBNI DIO_HRK'!H31/'POSEBNI DIO'!$A$126</f>
        <v>0</v>
      </c>
      <c r="I31" s="10">
        <f>'POSEBNI DIO_HRK'!I31/'POSEBNI DIO'!$A$126</f>
        <v>0</v>
      </c>
    </row>
    <row r="32" spans="1:9" x14ac:dyDescent="0.25">
      <c r="A32" s="110">
        <v>32</v>
      </c>
      <c r="B32" s="111"/>
      <c r="C32" s="112"/>
      <c r="D32" s="68" t="s">
        <v>36</v>
      </c>
      <c r="E32" s="10">
        <f>'POSEBNI DIO_HRK'!E32/'POSEBNI DIO'!$A$126</f>
        <v>3940.9383502554911</v>
      </c>
      <c r="F32" s="11">
        <f>'POSEBNI DIO_HRK'!F32/'POSEBNI DIO'!$A$126</f>
        <v>5176.1895281704155</v>
      </c>
      <c r="G32" s="11">
        <f>'POSEBNI DIO_HRK'!G32/'POSEBNI DIO'!$A$126</f>
        <v>0</v>
      </c>
      <c r="H32" s="11">
        <f>'POSEBNI DIO_HRK'!H32/'POSEBNI DIO'!$A$126</f>
        <v>0</v>
      </c>
      <c r="I32" s="12">
        <f>'POSEBNI DIO_HRK'!I32/'POSEBNI DIO'!$A$126</f>
        <v>0</v>
      </c>
    </row>
    <row r="33" spans="1:9" x14ac:dyDescent="0.25">
      <c r="A33" s="110">
        <v>34</v>
      </c>
      <c r="B33" s="111"/>
      <c r="C33" s="112"/>
      <c r="D33" s="68" t="s">
        <v>86</v>
      </c>
      <c r="E33" s="10">
        <f>'POSEBNI DIO_HRK'!E33/'POSEBNI DIO'!$A$126</f>
        <v>0</v>
      </c>
      <c r="F33" s="11">
        <f>'POSEBNI DIO_HRK'!F33/'POSEBNI DIO'!$A$126</f>
        <v>132.72280841462606</v>
      </c>
      <c r="G33" s="11">
        <f>'POSEBNI DIO_HRK'!G33/'POSEBNI DIO'!$A$126</f>
        <v>0</v>
      </c>
      <c r="H33" s="11">
        <f>'POSEBNI DIO_HRK'!H33/'POSEBNI DIO'!$A$126</f>
        <v>0</v>
      </c>
      <c r="I33" s="12">
        <f>'POSEBNI DIO_HRK'!I33/'POSEBNI DIO'!$A$126</f>
        <v>0</v>
      </c>
    </row>
    <row r="34" spans="1:9" x14ac:dyDescent="0.25">
      <c r="A34" s="104" t="s">
        <v>98</v>
      </c>
      <c r="B34" s="105"/>
      <c r="C34" s="106"/>
      <c r="D34" s="67" t="s">
        <v>99</v>
      </c>
      <c r="E34" s="55">
        <f>'POSEBNI DIO_HRK'!E34/'POSEBNI DIO'!$A$126</f>
        <v>0</v>
      </c>
      <c r="F34" s="55">
        <f>'POSEBNI DIO_HRK'!F34/'POSEBNI DIO'!$A$126</f>
        <v>265.44561682925212</v>
      </c>
      <c r="G34" s="55">
        <f>'POSEBNI DIO_HRK'!G34/'POSEBNI DIO'!$A$126</f>
        <v>0</v>
      </c>
      <c r="H34" s="55">
        <f>'POSEBNI DIO_HRK'!H34/'POSEBNI DIO'!$A$126</f>
        <v>0</v>
      </c>
      <c r="I34" s="55">
        <f>'POSEBNI DIO_HRK'!I34/'POSEBNI DIO'!$A$126</f>
        <v>0</v>
      </c>
    </row>
    <row r="35" spans="1:9" x14ac:dyDescent="0.25">
      <c r="A35" s="107">
        <v>3</v>
      </c>
      <c r="B35" s="108"/>
      <c r="C35" s="109"/>
      <c r="D35" s="68" t="s">
        <v>23</v>
      </c>
      <c r="E35" s="10">
        <f>'POSEBNI DIO_HRK'!E35/'POSEBNI DIO'!$A$126</f>
        <v>0</v>
      </c>
      <c r="F35" s="10">
        <f>'POSEBNI DIO_HRK'!F35/'POSEBNI DIO'!$A$126</f>
        <v>265.44561682925212</v>
      </c>
      <c r="G35" s="10">
        <f>'POSEBNI DIO_HRK'!G35/'POSEBNI DIO'!$A$126</f>
        <v>0</v>
      </c>
      <c r="H35" s="10">
        <f>'POSEBNI DIO_HRK'!H35/'POSEBNI DIO'!$A$126</f>
        <v>0</v>
      </c>
      <c r="I35" s="10">
        <f>'POSEBNI DIO_HRK'!I35/'POSEBNI DIO'!$A$126</f>
        <v>0</v>
      </c>
    </row>
    <row r="36" spans="1:9" x14ac:dyDescent="0.25">
      <c r="A36" s="110">
        <v>32</v>
      </c>
      <c r="B36" s="111"/>
      <c r="C36" s="112"/>
      <c r="D36" s="68" t="s">
        <v>36</v>
      </c>
      <c r="E36" s="10">
        <f>'POSEBNI DIO_HRK'!E36/'POSEBNI DIO'!$A$126</f>
        <v>0</v>
      </c>
      <c r="F36" s="11">
        <f>'POSEBNI DIO_HRK'!F36/'POSEBNI DIO'!$A$126</f>
        <v>265.44561682925212</v>
      </c>
      <c r="G36" s="11">
        <f>'POSEBNI DIO_HRK'!G36/'POSEBNI DIO'!$A$126</f>
        <v>0</v>
      </c>
      <c r="H36" s="11">
        <f>'POSEBNI DIO_HRK'!H36/'POSEBNI DIO'!$A$126</f>
        <v>0</v>
      </c>
      <c r="I36" s="12">
        <f>'POSEBNI DIO_HRK'!I36/'POSEBNI DIO'!$A$126</f>
        <v>0</v>
      </c>
    </row>
    <row r="37" spans="1:9" s="61" customFormat="1" ht="25.5" customHeight="1" x14ac:dyDescent="0.25">
      <c r="A37" s="101" t="s">
        <v>67</v>
      </c>
      <c r="B37" s="102"/>
      <c r="C37" s="103"/>
      <c r="D37" s="66" t="s">
        <v>68</v>
      </c>
      <c r="E37" s="60">
        <f>'POSEBNI DIO_HRK'!E37/'POSEBNI DIO'!$A$126</f>
        <v>94406.291061118842</v>
      </c>
      <c r="F37" s="60">
        <f>'POSEBNI DIO_HRK'!F37/'POSEBNI DIO'!$A$126</f>
        <v>120645.03284889508</v>
      </c>
      <c r="G37" s="60">
        <f>'POSEBNI DIO_HRK'!G37/'POSEBNI DIO'!$A$126</f>
        <v>100979.99867277192</v>
      </c>
      <c r="H37" s="60">
        <f>'POSEBNI DIO_HRK'!H37/'POSEBNI DIO'!$A$126</f>
        <v>93399.998672771893</v>
      </c>
      <c r="I37" s="60">
        <f>'POSEBNI DIO_HRK'!I37/'POSEBNI DIO'!$A$126</f>
        <v>95080</v>
      </c>
    </row>
    <row r="38" spans="1:9" s="61" customFormat="1" ht="15" customHeight="1" x14ac:dyDescent="0.25">
      <c r="A38" s="113" t="s">
        <v>64</v>
      </c>
      <c r="B38" s="114"/>
      <c r="C38" s="115"/>
      <c r="D38" s="66" t="s">
        <v>20</v>
      </c>
      <c r="E38" s="60">
        <f>'POSEBNI DIO_HRK'!E38/'POSEBNI DIO'!$A$126</f>
        <v>70581.352445417739</v>
      </c>
      <c r="F38" s="60">
        <f>'POSEBNI DIO_HRK'!F38/'POSEBNI DIO'!$A$126</f>
        <v>86933.439511580058</v>
      </c>
      <c r="G38" s="60">
        <f>'POSEBNI DIO_HRK'!G38/'POSEBNI DIO'!$A$126</f>
        <v>67279.998672771922</v>
      </c>
      <c r="H38" s="60">
        <f>'POSEBNI DIO_HRK'!H38/'POSEBNI DIO'!$A$126</f>
        <v>59699.998672771908</v>
      </c>
      <c r="I38" s="60">
        <f>'POSEBNI DIO_HRK'!I38/'POSEBNI DIO'!$A$126</f>
        <v>61379.999999999993</v>
      </c>
    </row>
    <row r="39" spans="1:9" x14ac:dyDescent="0.25">
      <c r="A39" s="107">
        <v>3</v>
      </c>
      <c r="B39" s="108"/>
      <c r="C39" s="109"/>
      <c r="D39" s="68" t="s">
        <v>23</v>
      </c>
      <c r="E39" s="10">
        <f>'POSEBNI DIO_HRK'!E39/'POSEBNI DIO'!$A$126</f>
        <v>70581.352445417739</v>
      </c>
      <c r="F39" s="10">
        <f>'POSEBNI DIO_HRK'!F39/'POSEBNI DIO'!$A$126</f>
        <v>86933.439511580058</v>
      </c>
      <c r="G39" s="10">
        <f>'POSEBNI DIO_HRK'!G39/'POSEBNI DIO'!$A$126</f>
        <v>67279.998672771922</v>
      </c>
      <c r="H39" s="10">
        <f>'POSEBNI DIO_HRK'!H39/'POSEBNI DIO'!$A$126</f>
        <v>59699.998672771908</v>
      </c>
      <c r="I39" s="10">
        <f>'POSEBNI DIO_HRK'!I39/'POSEBNI DIO'!$A$126</f>
        <v>61379.999999999993</v>
      </c>
    </row>
    <row r="40" spans="1:9" x14ac:dyDescent="0.25">
      <c r="A40" s="110">
        <v>31</v>
      </c>
      <c r="B40" s="111"/>
      <c r="C40" s="112"/>
      <c r="D40" s="68" t="s">
        <v>24</v>
      </c>
      <c r="E40" s="10">
        <f>'POSEBNI DIO_HRK'!E40/'POSEBNI DIO'!$A$126</f>
        <v>68155.418408653524</v>
      </c>
      <c r="F40" s="11">
        <f>'POSEBNI DIO_HRK'!F40/'POSEBNI DIO'!$A$126</f>
        <v>85075.320193775289</v>
      </c>
      <c r="G40" s="11">
        <f>'POSEBNI DIO_HRK'!G40/'POSEBNI DIO'!$A$126</f>
        <v>65819.998672771922</v>
      </c>
      <c r="H40" s="11">
        <f>'POSEBNI DIO_HRK'!H40/'POSEBNI DIO'!$A$126</f>
        <v>58399.998672771908</v>
      </c>
      <c r="I40" s="12">
        <f>'POSEBNI DIO_HRK'!I40/'POSEBNI DIO'!$A$126</f>
        <v>60040</v>
      </c>
    </row>
    <row r="41" spans="1:9" x14ac:dyDescent="0.25">
      <c r="A41" s="110">
        <v>32</v>
      </c>
      <c r="B41" s="111"/>
      <c r="C41" s="112"/>
      <c r="D41" s="68" t="s">
        <v>36</v>
      </c>
      <c r="E41" s="10">
        <f>'POSEBNI DIO_HRK'!E41/'POSEBNI DIO'!$A$126</f>
        <v>2425.934036764218</v>
      </c>
      <c r="F41" s="11">
        <f>'POSEBNI DIO_HRK'!F41/'POSEBNI DIO'!$A$126</f>
        <v>1858.1193178047647</v>
      </c>
      <c r="G41" s="11">
        <f>'POSEBNI DIO_HRK'!G41/'POSEBNI DIO'!$A$126</f>
        <v>1460</v>
      </c>
      <c r="H41" s="11">
        <f>'POSEBNI DIO_HRK'!H41/'POSEBNI DIO'!$A$126</f>
        <v>1300</v>
      </c>
      <c r="I41" s="12">
        <f>'POSEBNI DIO_HRK'!I41/'POSEBNI DIO'!$A$126</f>
        <v>1339.9999999999998</v>
      </c>
    </row>
    <row r="42" spans="1:9" s="61" customFormat="1" x14ac:dyDescent="0.25">
      <c r="A42" s="113" t="s">
        <v>90</v>
      </c>
      <c r="B42" s="114"/>
      <c r="C42" s="115"/>
      <c r="D42" s="66" t="s">
        <v>54</v>
      </c>
      <c r="E42" s="60">
        <f>'POSEBNI DIO_HRK'!E42/'POSEBNI DIO'!$A$126</f>
        <v>23824.938615701107</v>
      </c>
      <c r="F42" s="60">
        <f>'POSEBNI DIO_HRK'!F42/'POSEBNI DIO'!$A$126</f>
        <v>33711.593337315018</v>
      </c>
      <c r="G42" s="60">
        <f>'POSEBNI DIO_HRK'!G42/'POSEBNI DIO'!$A$126</f>
        <v>33700</v>
      </c>
      <c r="H42" s="60">
        <f>'POSEBNI DIO_HRK'!H42/'POSEBNI DIO'!$A$126</f>
        <v>33700</v>
      </c>
      <c r="I42" s="60">
        <f>'POSEBNI DIO_HRK'!I42/'POSEBNI DIO'!$A$126</f>
        <v>33700</v>
      </c>
    </row>
    <row r="43" spans="1:9" x14ac:dyDescent="0.25">
      <c r="A43" s="69">
        <v>3</v>
      </c>
      <c r="B43" s="70"/>
      <c r="C43" s="71"/>
      <c r="D43" s="68" t="s">
        <v>23</v>
      </c>
      <c r="E43" s="10">
        <f>'POSEBNI DIO_HRK'!E43/'POSEBNI DIO'!$A$126</f>
        <v>23824.938615701107</v>
      </c>
      <c r="F43" s="10">
        <f>'POSEBNI DIO_HRK'!F43/'POSEBNI DIO'!$A$126</f>
        <v>33711.593337315018</v>
      </c>
      <c r="G43" s="10">
        <f>'POSEBNI DIO_HRK'!G43/'POSEBNI DIO'!$A$126</f>
        <v>33700</v>
      </c>
      <c r="H43" s="10">
        <f>'POSEBNI DIO_HRK'!H43/'POSEBNI DIO'!$A$126</f>
        <v>33700</v>
      </c>
      <c r="I43" s="10">
        <f>'POSEBNI DIO_HRK'!I43/'POSEBNI DIO'!$A$126</f>
        <v>33700</v>
      </c>
    </row>
    <row r="44" spans="1:9" x14ac:dyDescent="0.25">
      <c r="A44" s="110">
        <v>31</v>
      </c>
      <c r="B44" s="111"/>
      <c r="C44" s="112"/>
      <c r="D44" s="68" t="s">
        <v>24</v>
      </c>
      <c r="E44" s="10">
        <f>'POSEBNI DIO_HRK'!E44/'POSEBNI DIO'!$A$126</f>
        <v>23824.938615701107</v>
      </c>
      <c r="F44" s="11">
        <f>'POSEBNI DIO_HRK'!F44/'POSEBNI DIO'!$A$126</f>
        <v>33711.593337315018</v>
      </c>
      <c r="G44" s="11">
        <f>'POSEBNI DIO_HRK'!G44/'POSEBNI DIO'!$A$126</f>
        <v>33700</v>
      </c>
      <c r="H44" s="11">
        <f>'POSEBNI DIO_HRK'!H44/'POSEBNI DIO'!$A$126</f>
        <v>33700</v>
      </c>
      <c r="I44" s="11">
        <f>'POSEBNI DIO_HRK'!I44/'POSEBNI DIO'!$A$126</f>
        <v>33700</v>
      </c>
    </row>
    <row r="45" spans="1:9" ht="25.5" customHeight="1" x14ac:dyDescent="0.25">
      <c r="A45" s="116" t="s">
        <v>78</v>
      </c>
      <c r="B45" s="117"/>
      <c r="C45" s="118"/>
      <c r="D45" s="73" t="s">
        <v>94</v>
      </c>
      <c r="E45" s="55">
        <f>'POSEBNI DIO_HRK'!E45/'POSEBNI DIO'!$A$126</f>
        <v>27962.941137434467</v>
      </c>
      <c r="F45" s="55">
        <f>'POSEBNI DIO_HRK'!F45/'POSEBNI DIO'!$A$126</f>
        <v>29199.01785121773</v>
      </c>
      <c r="G45" s="55">
        <f>'POSEBNI DIO_HRK'!G45/'POSEBNI DIO'!$A$126</f>
        <v>60709.999336385954</v>
      </c>
      <c r="H45" s="55">
        <f>'POSEBNI DIO_HRK'!H45/'POSEBNI DIO'!$A$126</f>
        <v>56689.999336385954</v>
      </c>
      <c r="I45" s="55">
        <f>'POSEBNI DIO_HRK'!I45/'POSEBNI DIO'!$A$126</f>
        <v>57580</v>
      </c>
    </row>
    <row r="46" spans="1:9" ht="15" customHeight="1" x14ac:dyDescent="0.25">
      <c r="A46" s="104" t="s">
        <v>91</v>
      </c>
      <c r="B46" s="105"/>
      <c r="C46" s="106"/>
      <c r="D46" s="67" t="s">
        <v>92</v>
      </c>
      <c r="E46" s="55">
        <f>'POSEBNI DIO_HRK'!E46/'POSEBNI DIO'!$A$126</f>
        <v>27962.941137434467</v>
      </c>
      <c r="F46" s="55">
        <f>'POSEBNI DIO_HRK'!F46/'POSEBNI DIO'!$A$126</f>
        <v>29199.01785121773</v>
      </c>
      <c r="G46" s="55">
        <f>'POSEBNI DIO_HRK'!G46/'POSEBNI DIO'!$A$126</f>
        <v>25000</v>
      </c>
      <c r="H46" s="55">
        <f>'POSEBNI DIO_HRK'!H46/'POSEBNI DIO'!$A$126</f>
        <v>25000</v>
      </c>
      <c r="I46" s="55">
        <f>'POSEBNI DIO_HRK'!I46/'POSEBNI DIO'!$A$126</f>
        <v>25000</v>
      </c>
    </row>
    <row r="47" spans="1:9" x14ac:dyDescent="0.25">
      <c r="A47" s="107">
        <v>3</v>
      </c>
      <c r="B47" s="108"/>
      <c r="C47" s="109"/>
      <c r="D47" s="68" t="s">
        <v>23</v>
      </c>
      <c r="E47" s="10">
        <f>'POSEBNI DIO_HRK'!E47/'POSEBNI DIO'!$A$126</f>
        <v>0</v>
      </c>
      <c r="F47" s="10">
        <f>'POSEBNI DIO_HRK'!F47/'POSEBNI DIO'!$A$126</f>
        <v>8759.7053553653186</v>
      </c>
      <c r="G47" s="10">
        <f>'POSEBNI DIO_HRK'!G47/'POSEBNI DIO'!$A$126</f>
        <v>0</v>
      </c>
      <c r="H47" s="10">
        <f>'POSEBNI DIO_HRK'!H47/'POSEBNI DIO'!$A$126</f>
        <v>0</v>
      </c>
      <c r="I47" s="10">
        <f>'POSEBNI DIO_HRK'!I47/'POSEBNI DIO'!$A$126</f>
        <v>0</v>
      </c>
    </row>
    <row r="48" spans="1:9" ht="25.5" x14ac:dyDescent="0.25">
      <c r="A48" s="110">
        <v>37</v>
      </c>
      <c r="B48" s="111"/>
      <c r="C48" s="112"/>
      <c r="D48" s="68" t="s">
        <v>93</v>
      </c>
      <c r="E48" s="10">
        <f>'POSEBNI DIO_HRK'!E48/'POSEBNI DIO'!$A$126</f>
        <v>0</v>
      </c>
      <c r="F48" s="11">
        <f>'POSEBNI DIO_HRK'!F48/'POSEBNI DIO'!$A$126</f>
        <v>8759.7053553653186</v>
      </c>
      <c r="G48" s="11">
        <f>'POSEBNI DIO_HRK'!G48/'POSEBNI DIO'!$A$126</f>
        <v>0</v>
      </c>
      <c r="H48" s="11">
        <f>'POSEBNI DIO_HRK'!H48/'POSEBNI DIO'!$A$126</f>
        <v>0</v>
      </c>
      <c r="I48" s="12">
        <f>'POSEBNI DIO_HRK'!I48/'POSEBNI DIO'!$A$126</f>
        <v>0</v>
      </c>
    </row>
    <row r="49" spans="1:9" ht="25.5" x14ac:dyDescent="0.25">
      <c r="A49" s="69">
        <v>4</v>
      </c>
      <c r="B49" s="70"/>
      <c r="C49" s="71"/>
      <c r="D49" s="68" t="s">
        <v>25</v>
      </c>
      <c r="E49" s="10">
        <f>'POSEBNI DIO_HRK'!E49/'POSEBNI DIO'!$A$126</f>
        <v>27962.941137434467</v>
      </c>
      <c r="F49" s="10">
        <f>'POSEBNI DIO_HRK'!F49/'POSEBNI DIO'!$A$126</f>
        <v>20439.312495852409</v>
      </c>
      <c r="G49" s="10">
        <f>'POSEBNI DIO_HRK'!G49/'POSEBNI DIO'!$A$126</f>
        <v>25000</v>
      </c>
      <c r="H49" s="10">
        <f>'POSEBNI DIO_HRK'!H49/'POSEBNI DIO'!$A$126</f>
        <v>25000</v>
      </c>
      <c r="I49" s="10">
        <f>'POSEBNI DIO_HRK'!I49/'POSEBNI DIO'!$A$126</f>
        <v>25000</v>
      </c>
    </row>
    <row r="50" spans="1:9" ht="25.5" x14ac:dyDescent="0.25">
      <c r="A50" s="69">
        <v>42</v>
      </c>
      <c r="B50" s="70"/>
      <c r="C50" s="71"/>
      <c r="D50" s="68" t="s">
        <v>56</v>
      </c>
      <c r="E50" s="10">
        <f>'POSEBNI DIO_HRK'!E50/'POSEBNI DIO'!$A$126</f>
        <v>27962.941137434467</v>
      </c>
      <c r="F50" s="11">
        <f>'POSEBNI DIO_HRK'!F50/'POSEBNI DIO'!$A$126</f>
        <v>20439.312495852409</v>
      </c>
      <c r="G50" s="11">
        <f>'POSEBNI DIO_HRK'!G50/'POSEBNI DIO'!$A$126</f>
        <v>25000</v>
      </c>
      <c r="H50" s="11">
        <f>'POSEBNI DIO_HRK'!H50/'POSEBNI DIO'!$A$126</f>
        <v>25000</v>
      </c>
      <c r="I50" s="11">
        <f>'POSEBNI DIO_HRK'!I50/'POSEBNI DIO'!$A$126</f>
        <v>25000</v>
      </c>
    </row>
    <row r="51" spans="1:9" x14ac:dyDescent="0.25">
      <c r="A51" s="113" t="s">
        <v>64</v>
      </c>
      <c r="B51" s="114"/>
      <c r="C51" s="115"/>
      <c r="D51" s="66" t="s">
        <v>20</v>
      </c>
      <c r="E51" s="60">
        <f>'POSEBNI DIO_HRK'!E51/'POSEBNI DIO'!$A$126</f>
        <v>0</v>
      </c>
      <c r="F51" s="60">
        <f>'POSEBNI DIO_HRK'!F51/'POSEBNI DIO'!$A$126</f>
        <v>0</v>
      </c>
      <c r="G51" s="60">
        <f>'POSEBNI DIO_HRK'!G51/'POSEBNI DIO'!$A$126</f>
        <v>35709.999336385954</v>
      </c>
      <c r="H51" s="60">
        <f>'POSEBNI DIO_HRK'!H51/'POSEBNI DIO'!$A$126</f>
        <v>31689.999336385954</v>
      </c>
      <c r="I51" s="60">
        <f>'POSEBNI DIO_HRK'!I51/'POSEBNI DIO'!$A$126</f>
        <v>32580</v>
      </c>
    </row>
    <row r="52" spans="1:9" x14ac:dyDescent="0.25">
      <c r="A52" s="107">
        <v>3</v>
      </c>
      <c r="B52" s="108"/>
      <c r="C52" s="109"/>
      <c r="D52" s="68" t="s">
        <v>23</v>
      </c>
      <c r="E52" s="10">
        <f>'POSEBNI DIO_HRK'!E52/'POSEBNI DIO'!$A$126</f>
        <v>0</v>
      </c>
      <c r="F52" s="10">
        <f>'POSEBNI DIO_HRK'!F52/'POSEBNI DIO'!$A$126</f>
        <v>0</v>
      </c>
      <c r="G52" s="10">
        <f>'POSEBNI DIO_HRK'!G52/'POSEBNI DIO'!$A$126</f>
        <v>35709.999336385954</v>
      </c>
      <c r="H52" s="10">
        <f>'POSEBNI DIO_HRK'!H52/'POSEBNI DIO'!$A$126</f>
        <v>31689.999336385954</v>
      </c>
      <c r="I52" s="10">
        <f>'POSEBNI DIO_HRK'!I52/'POSEBNI DIO'!$A$126</f>
        <v>32580</v>
      </c>
    </row>
    <row r="53" spans="1:9" ht="25.5" x14ac:dyDescent="0.25">
      <c r="A53" s="110">
        <v>37</v>
      </c>
      <c r="B53" s="111"/>
      <c r="C53" s="112"/>
      <c r="D53" s="68" t="s">
        <v>93</v>
      </c>
      <c r="E53" s="10">
        <f>'POSEBNI DIO_HRK'!E53/'POSEBNI DIO'!$A$126</f>
        <v>0</v>
      </c>
      <c r="F53" s="11">
        <f>'POSEBNI DIO_HRK'!F53/'POSEBNI DIO'!$A$126</f>
        <v>0</v>
      </c>
      <c r="G53" s="11">
        <f>'POSEBNI DIO_HRK'!G53/'POSEBNI DIO'!$A$126</f>
        <v>35709.999336385954</v>
      </c>
      <c r="H53" s="11">
        <f>'POSEBNI DIO_HRK'!H53/'POSEBNI DIO'!$A$126</f>
        <v>31689.999336385954</v>
      </c>
      <c r="I53" s="12">
        <f>'POSEBNI DIO_HRK'!I53/'POSEBNI DIO'!$A$126</f>
        <v>32580</v>
      </c>
    </row>
    <row r="54" spans="1:9" ht="24" customHeight="1" x14ac:dyDescent="0.25">
      <c r="A54" s="104" t="s">
        <v>69</v>
      </c>
      <c r="B54" s="105"/>
      <c r="C54" s="106"/>
      <c r="D54" s="67" t="s">
        <v>70</v>
      </c>
      <c r="E54" s="64">
        <f>'POSEBNI DIO_HRK'!E54/'POSEBNI DIO'!$A$126</f>
        <v>55638.362200544158</v>
      </c>
      <c r="F54" s="64">
        <f>'POSEBNI DIO_HRK'!F54/'POSEBNI DIO'!$A$126</f>
        <v>70210.365651337182</v>
      </c>
      <c r="G54" s="64">
        <f>'POSEBNI DIO_HRK'!G54/'POSEBNI DIO'!$A$126</f>
        <v>70259.999999999985</v>
      </c>
      <c r="H54" s="64">
        <f>'POSEBNI DIO_HRK'!H54/'POSEBNI DIO'!$A$126</f>
        <v>67589.999336385954</v>
      </c>
      <c r="I54" s="64">
        <f>'POSEBNI DIO_HRK'!I54/'POSEBNI DIO'!$A$126</f>
        <v>68179.991505740254</v>
      </c>
    </row>
    <row r="55" spans="1:9" x14ac:dyDescent="0.25">
      <c r="A55" s="104" t="s">
        <v>64</v>
      </c>
      <c r="B55" s="105"/>
      <c r="C55" s="106"/>
      <c r="D55" s="67" t="s">
        <v>20</v>
      </c>
      <c r="E55" s="64">
        <f>'POSEBNI DIO_HRK'!E55/'POSEBNI DIO'!$A$126</f>
        <v>13660.599907094032</v>
      </c>
      <c r="F55" s="64">
        <f>'POSEBNI DIO_HRK'!F55/'POSEBNI DIO'!$A$126</f>
        <v>23757.382706218061</v>
      </c>
      <c r="G55" s="64">
        <f>'POSEBNI DIO_HRK'!G55/'POSEBNI DIO'!$A$126</f>
        <v>23760</v>
      </c>
      <c r="H55" s="64">
        <f>'POSEBNI DIO_HRK'!H55/'POSEBNI DIO'!$A$126</f>
        <v>21089.999336385958</v>
      </c>
      <c r="I55" s="64">
        <f>'POSEBNI DIO_HRK'!I55/'POSEBNI DIO'!$A$126</f>
        <v>21679.991505740261</v>
      </c>
    </row>
    <row r="56" spans="1:9" x14ac:dyDescent="0.25">
      <c r="A56" s="107">
        <v>3</v>
      </c>
      <c r="B56" s="108"/>
      <c r="C56" s="109"/>
      <c r="D56" s="68" t="s">
        <v>23</v>
      </c>
      <c r="E56" s="10">
        <f>'POSEBNI DIO_HRK'!E56/'POSEBNI DIO'!$A$126</f>
        <v>13660.599907094032</v>
      </c>
      <c r="F56" s="10">
        <f>'POSEBNI DIO_HRK'!F56/'POSEBNI DIO'!$A$126</f>
        <v>23757.382706218061</v>
      </c>
      <c r="G56" s="10">
        <f>'POSEBNI DIO_HRK'!G56/'POSEBNI DIO'!$A$126</f>
        <v>23760</v>
      </c>
      <c r="H56" s="10">
        <f>'POSEBNI DIO_HRK'!H56/'POSEBNI DIO'!$A$126</f>
        <v>21089.999336385958</v>
      </c>
      <c r="I56" s="10">
        <f>'POSEBNI DIO_HRK'!I56/'POSEBNI DIO'!$A$126</f>
        <v>21679.991505740261</v>
      </c>
    </row>
    <row r="57" spans="1:9" x14ac:dyDescent="0.25">
      <c r="A57" s="110">
        <v>32</v>
      </c>
      <c r="B57" s="111"/>
      <c r="C57" s="112"/>
      <c r="D57" s="68" t="s">
        <v>36</v>
      </c>
      <c r="E57" s="10">
        <f>'POSEBNI DIO_HRK'!E57/'POSEBNI DIO'!$A$126</f>
        <v>13660.599907094032</v>
      </c>
      <c r="F57" s="11">
        <f>'POSEBNI DIO_HRK'!F57/'POSEBNI DIO'!$A$126</f>
        <v>23757.382706218061</v>
      </c>
      <c r="G57" s="11">
        <f>'POSEBNI DIO_HRK'!G57/'POSEBNI DIO'!$A$126</f>
        <v>23760</v>
      </c>
      <c r="H57" s="11">
        <f>'POSEBNI DIO_HRK'!H57/'POSEBNI DIO'!$A$126</f>
        <v>21089.999336385958</v>
      </c>
      <c r="I57" s="12">
        <f>'POSEBNI DIO_HRK'!I57/'POSEBNI DIO'!$A$126</f>
        <v>21679.991505740261</v>
      </c>
    </row>
    <row r="58" spans="1:9" s="61" customFormat="1" x14ac:dyDescent="0.25">
      <c r="A58" s="113" t="s">
        <v>90</v>
      </c>
      <c r="B58" s="114"/>
      <c r="C58" s="115"/>
      <c r="D58" s="66" t="s">
        <v>109</v>
      </c>
      <c r="E58" s="60">
        <f>'POSEBNI DIO_HRK'!E58/'POSEBNI DIO'!$A$126</f>
        <v>41977.762293450127</v>
      </c>
      <c r="F58" s="60">
        <f>'POSEBNI DIO_HRK'!F58/'POSEBNI DIO'!$A$126</f>
        <v>46452.982945119118</v>
      </c>
      <c r="G58" s="60">
        <f>'POSEBNI DIO_HRK'!G58/'POSEBNI DIO'!$A$126</f>
        <v>46500</v>
      </c>
      <c r="H58" s="60">
        <f>'POSEBNI DIO_HRK'!H58/'POSEBNI DIO'!$A$126</f>
        <v>46500</v>
      </c>
      <c r="I58" s="60">
        <f>'POSEBNI DIO_HRK'!I58/'POSEBNI DIO'!$A$126</f>
        <v>46500</v>
      </c>
    </row>
    <row r="59" spans="1:9" x14ac:dyDescent="0.25">
      <c r="A59" s="107">
        <v>3</v>
      </c>
      <c r="B59" s="108"/>
      <c r="C59" s="109"/>
      <c r="D59" s="68" t="s">
        <v>23</v>
      </c>
      <c r="E59" s="10">
        <f>'POSEBNI DIO_HRK'!E59/'POSEBNI DIO'!$A$126</f>
        <v>41977.762293450127</v>
      </c>
      <c r="F59" s="10">
        <f>'POSEBNI DIO_HRK'!F59/'POSEBNI DIO'!$A$126</f>
        <v>46452.982945119118</v>
      </c>
      <c r="G59" s="10">
        <f>'POSEBNI DIO_HRK'!G59/'POSEBNI DIO'!$A$126</f>
        <v>46500</v>
      </c>
      <c r="H59" s="10">
        <f>'POSEBNI DIO_HRK'!H59/'POSEBNI DIO'!$A$126</f>
        <v>46500</v>
      </c>
      <c r="I59" s="10">
        <f>'POSEBNI DIO_HRK'!I59/'POSEBNI DIO'!$A$126</f>
        <v>46500</v>
      </c>
    </row>
    <row r="60" spans="1:9" x14ac:dyDescent="0.25">
      <c r="A60" s="110">
        <v>32</v>
      </c>
      <c r="B60" s="111"/>
      <c r="C60" s="112"/>
      <c r="D60" s="68" t="s">
        <v>36</v>
      </c>
      <c r="E60" s="10">
        <f>'POSEBNI DIO_HRK'!E60/'POSEBNI DIO'!$A$126</f>
        <v>41977.762293450127</v>
      </c>
      <c r="F60" s="11">
        <f>'POSEBNI DIO_HRK'!F60/'POSEBNI DIO'!$A$126</f>
        <v>46452.982945119118</v>
      </c>
      <c r="G60" s="11">
        <f>'POSEBNI DIO_HRK'!G60/'POSEBNI DIO'!$A$126</f>
        <v>46500</v>
      </c>
      <c r="H60" s="11">
        <f>'POSEBNI DIO_HRK'!H60/'POSEBNI DIO'!$A$126</f>
        <v>46500</v>
      </c>
      <c r="I60" s="11">
        <f>'POSEBNI DIO_HRK'!I60/'POSEBNI DIO'!$A$126</f>
        <v>46500</v>
      </c>
    </row>
    <row r="61" spans="1:9" s="61" customFormat="1" x14ac:dyDescent="0.25">
      <c r="A61" s="101" t="s">
        <v>71</v>
      </c>
      <c r="B61" s="102"/>
      <c r="C61" s="103"/>
      <c r="D61" s="66" t="s">
        <v>72</v>
      </c>
      <c r="E61" s="60">
        <f>'POSEBNI DIO_HRK'!E61/'POSEBNI DIO'!$A$126</f>
        <v>0</v>
      </c>
      <c r="F61" s="60">
        <f>'POSEBNI DIO_HRK'!F61/'POSEBNI DIO'!$A$126</f>
        <v>4645.298294511912</v>
      </c>
      <c r="G61" s="60">
        <f>'POSEBNI DIO_HRK'!G61/'POSEBNI DIO'!$A$126</f>
        <v>5769.9993363859576</v>
      </c>
      <c r="H61" s="60">
        <f>'POSEBNI DIO_HRK'!H61/'POSEBNI DIO'!$A$126</f>
        <v>5120</v>
      </c>
      <c r="I61" s="60">
        <f>'POSEBNI DIO_HRK'!I61/'POSEBNI DIO'!$A$126</f>
        <v>5259.9986727719152</v>
      </c>
    </row>
    <row r="62" spans="1:9" s="61" customFormat="1" x14ac:dyDescent="0.25">
      <c r="A62" s="113" t="s">
        <v>64</v>
      </c>
      <c r="B62" s="114"/>
      <c r="C62" s="115"/>
      <c r="D62" s="66" t="s">
        <v>20</v>
      </c>
      <c r="E62" s="60">
        <f>'POSEBNI DIO_HRK'!E62/'POSEBNI DIO'!$A$126</f>
        <v>0</v>
      </c>
      <c r="F62" s="60">
        <f>'POSEBNI DIO_HRK'!F62/'POSEBNI DIO'!$A$126</f>
        <v>4645.298294511912</v>
      </c>
      <c r="G62" s="60">
        <f>'POSEBNI DIO_HRK'!G62/'POSEBNI DIO'!$A$126</f>
        <v>5769.9993363859576</v>
      </c>
      <c r="H62" s="60">
        <f>'POSEBNI DIO_HRK'!H62/'POSEBNI DIO'!$A$126</f>
        <v>5120</v>
      </c>
      <c r="I62" s="60">
        <f>'POSEBNI DIO_HRK'!I62/'POSEBNI DIO'!$A$126</f>
        <v>5259.9986727719152</v>
      </c>
    </row>
    <row r="63" spans="1:9" x14ac:dyDescent="0.25">
      <c r="A63" s="107">
        <v>3</v>
      </c>
      <c r="B63" s="108"/>
      <c r="C63" s="109"/>
      <c r="D63" s="68" t="s">
        <v>23</v>
      </c>
      <c r="E63" s="10">
        <f>'POSEBNI DIO_HRK'!E63/'POSEBNI DIO'!$A$126</f>
        <v>0</v>
      </c>
      <c r="F63" s="10">
        <f>'POSEBNI DIO_HRK'!F63/'POSEBNI DIO'!$A$126</f>
        <v>4645.298294511912</v>
      </c>
      <c r="G63" s="10">
        <f>'POSEBNI DIO_HRK'!G63/'POSEBNI DIO'!$A$126</f>
        <v>5769.9993363859576</v>
      </c>
      <c r="H63" s="10">
        <f>'POSEBNI DIO_HRK'!H63/'POSEBNI DIO'!$A$126</f>
        <v>5120</v>
      </c>
      <c r="I63" s="10">
        <f>'POSEBNI DIO_HRK'!I63/'POSEBNI DIO'!$A$126</f>
        <v>5259.9986727719152</v>
      </c>
    </row>
    <row r="64" spans="1:9" x14ac:dyDescent="0.25">
      <c r="A64" s="110">
        <v>31</v>
      </c>
      <c r="B64" s="111"/>
      <c r="C64" s="112"/>
      <c r="D64" s="68" t="s">
        <v>24</v>
      </c>
      <c r="E64" s="10">
        <f>'POSEBNI DIO_HRK'!E64/'POSEBNI DIO'!$A$126</f>
        <v>0</v>
      </c>
      <c r="F64" s="11">
        <f>'POSEBNI DIO_HRK'!F64/'POSEBNI DIO'!$A$126</f>
        <v>0</v>
      </c>
      <c r="G64" s="11">
        <f>'POSEBNI DIO_HRK'!G64/'POSEBNI DIO'!$A$126</f>
        <v>0</v>
      </c>
      <c r="H64" s="11">
        <f>'POSEBNI DIO_HRK'!H64/'POSEBNI DIO'!$A$126</f>
        <v>0</v>
      </c>
      <c r="I64" s="12">
        <f>'POSEBNI DIO_HRK'!I64/'POSEBNI DIO'!$A$126</f>
        <v>0</v>
      </c>
    </row>
    <row r="65" spans="1:9" x14ac:dyDescent="0.25">
      <c r="A65" s="110">
        <v>32</v>
      </c>
      <c r="B65" s="111"/>
      <c r="C65" s="112"/>
      <c r="D65" s="68" t="s">
        <v>36</v>
      </c>
      <c r="E65" s="10">
        <f>'POSEBNI DIO_HRK'!E65/'POSEBNI DIO'!$A$126</f>
        <v>0</v>
      </c>
      <c r="F65" s="11">
        <f>'POSEBNI DIO_HRK'!F65/'POSEBNI DIO'!$A$126</f>
        <v>4645.298294511912</v>
      </c>
      <c r="G65" s="11">
        <f>'POSEBNI DIO_HRK'!G65/'POSEBNI DIO'!$A$126</f>
        <v>5769.9993363859576</v>
      </c>
      <c r="H65" s="11">
        <f>'POSEBNI DIO_HRK'!H65/'POSEBNI DIO'!$A$126</f>
        <v>5120</v>
      </c>
      <c r="I65" s="12">
        <f>'POSEBNI DIO_HRK'!I65/'POSEBNI DIO'!$A$126</f>
        <v>5259.9986727719152</v>
      </c>
    </row>
    <row r="66" spans="1:9" x14ac:dyDescent="0.25">
      <c r="A66" s="116" t="s">
        <v>73</v>
      </c>
      <c r="B66" s="117"/>
      <c r="C66" s="118"/>
      <c r="D66" s="73" t="s">
        <v>74</v>
      </c>
      <c r="E66" s="55">
        <f>'POSEBNI DIO_HRK'!E66/'POSEBNI DIO'!$A$126</f>
        <v>0</v>
      </c>
      <c r="F66" s="55">
        <f>'POSEBNI DIO_HRK'!F66/'POSEBNI DIO'!$A$126</f>
        <v>7963.3685048775624</v>
      </c>
      <c r="G66" s="55">
        <f>'POSEBNI DIO_HRK'!G66/'POSEBNI DIO'!$A$126</f>
        <v>9840</v>
      </c>
      <c r="H66" s="55">
        <f>'POSEBNI DIO_HRK'!H66/'POSEBNI DIO'!$A$126</f>
        <v>9300</v>
      </c>
      <c r="I66" s="55">
        <f>'POSEBNI DIO_HRK'!I66/'POSEBNI DIO'!$A$126</f>
        <v>9419.9999999999982</v>
      </c>
    </row>
    <row r="67" spans="1:9" s="61" customFormat="1" x14ac:dyDescent="0.25">
      <c r="A67" s="113" t="s">
        <v>64</v>
      </c>
      <c r="B67" s="114"/>
      <c r="C67" s="115"/>
      <c r="D67" s="66" t="s">
        <v>20</v>
      </c>
      <c r="E67" s="60">
        <f>'POSEBNI DIO_HRK'!E67/'POSEBNI DIO'!$A$126</f>
        <v>0</v>
      </c>
      <c r="F67" s="60">
        <f>'POSEBNI DIO_HRK'!F67/'POSEBNI DIO'!$A$126</f>
        <v>3318.0702103656513</v>
      </c>
      <c r="G67" s="60">
        <f>'POSEBNI DIO_HRK'!G67/'POSEBNI DIO'!$A$126</f>
        <v>4840</v>
      </c>
      <c r="H67" s="60">
        <f>'POSEBNI DIO_HRK'!H67/'POSEBNI DIO'!$A$126</f>
        <v>4300</v>
      </c>
      <c r="I67" s="60">
        <f>'POSEBNI DIO_HRK'!I67/'POSEBNI DIO'!$A$126</f>
        <v>4419.9999999999991</v>
      </c>
    </row>
    <row r="68" spans="1:9" x14ac:dyDescent="0.25">
      <c r="A68" s="107">
        <v>3</v>
      </c>
      <c r="B68" s="108"/>
      <c r="C68" s="109"/>
      <c r="D68" s="68" t="s">
        <v>23</v>
      </c>
      <c r="E68" s="10">
        <f>'POSEBNI DIO_HRK'!E68/'POSEBNI DIO'!$A$126</f>
        <v>0</v>
      </c>
      <c r="F68" s="10">
        <f>'POSEBNI DIO_HRK'!F68/'POSEBNI DIO'!$A$126</f>
        <v>3318.0702103656513</v>
      </c>
      <c r="G68" s="10">
        <f>'POSEBNI DIO_HRK'!G68/'POSEBNI DIO'!$A$126</f>
        <v>4840</v>
      </c>
      <c r="H68" s="10">
        <f>'POSEBNI DIO_HRK'!H68/'POSEBNI DIO'!$A$126</f>
        <v>4300</v>
      </c>
      <c r="I68" s="10">
        <f>'POSEBNI DIO_HRK'!I68/'POSEBNI DIO'!$A$126</f>
        <v>4419.9999999999991</v>
      </c>
    </row>
    <row r="69" spans="1:9" x14ac:dyDescent="0.25">
      <c r="A69" s="110">
        <v>31</v>
      </c>
      <c r="B69" s="111"/>
      <c r="C69" s="112"/>
      <c r="D69" s="68" t="s">
        <v>24</v>
      </c>
      <c r="E69" s="10">
        <f>'POSEBNI DIO_HRK'!E69/'POSEBNI DIO'!$A$126</f>
        <v>0</v>
      </c>
      <c r="F69" s="11">
        <f>'POSEBNI DIO_HRK'!F69/'POSEBNI DIO'!$A$126</f>
        <v>0</v>
      </c>
      <c r="G69" s="11">
        <f>'POSEBNI DIO_HRK'!G69/'POSEBNI DIO'!$A$126</f>
        <v>0</v>
      </c>
      <c r="H69" s="11">
        <f>'POSEBNI DIO_HRK'!H69/'POSEBNI DIO'!$A$126</f>
        <v>0</v>
      </c>
      <c r="I69" s="12">
        <f>'POSEBNI DIO_HRK'!I69/'POSEBNI DIO'!$A$126</f>
        <v>0</v>
      </c>
    </row>
    <row r="70" spans="1:9" x14ac:dyDescent="0.25">
      <c r="A70" s="110">
        <v>32</v>
      </c>
      <c r="B70" s="111"/>
      <c r="C70" s="112"/>
      <c r="D70" s="68" t="s">
        <v>36</v>
      </c>
      <c r="E70" s="10">
        <f>'POSEBNI DIO_HRK'!E70/'POSEBNI DIO'!$A$126</f>
        <v>0</v>
      </c>
      <c r="F70" s="11">
        <f>'POSEBNI DIO_HRK'!F70/'POSEBNI DIO'!$A$126</f>
        <v>3318.0702103656513</v>
      </c>
      <c r="G70" s="11">
        <f>'POSEBNI DIO_HRK'!G70/'POSEBNI DIO'!$A$126</f>
        <v>4840</v>
      </c>
      <c r="H70" s="11">
        <f>'POSEBNI DIO_HRK'!H70/'POSEBNI DIO'!$A$126</f>
        <v>4300</v>
      </c>
      <c r="I70" s="12">
        <f>'POSEBNI DIO_HRK'!I70/'POSEBNI DIO'!$A$126</f>
        <v>4419.9999999999991</v>
      </c>
    </row>
    <row r="71" spans="1:9" s="61" customFormat="1" x14ac:dyDescent="0.25">
      <c r="A71" s="113" t="s">
        <v>90</v>
      </c>
      <c r="B71" s="114"/>
      <c r="C71" s="115"/>
      <c r="D71" s="66" t="s">
        <v>54</v>
      </c>
      <c r="E71" s="60">
        <f>'POSEBNI DIO_HRK'!E71/'POSEBNI DIO'!$A$126</f>
        <v>0</v>
      </c>
      <c r="F71" s="63">
        <f>'POSEBNI DIO_HRK'!F71/'POSEBNI DIO'!$A$126</f>
        <v>4645.298294511912</v>
      </c>
      <c r="G71" s="63">
        <f>'POSEBNI DIO_HRK'!G71/'POSEBNI DIO'!$A$126</f>
        <v>5000</v>
      </c>
      <c r="H71" s="63">
        <f>'POSEBNI DIO_HRK'!H71/'POSEBNI DIO'!$A$126</f>
        <v>5000</v>
      </c>
      <c r="I71" s="63">
        <f>'POSEBNI DIO_HRK'!I71/'POSEBNI DIO'!$A$126</f>
        <v>5000</v>
      </c>
    </row>
    <row r="72" spans="1:9" x14ac:dyDescent="0.25">
      <c r="A72" s="69">
        <v>3</v>
      </c>
      <c r="B72" s="70"/>
      <c r="C72" s="71"/>
      <c r="D72" s="68" t="s">
        <v>23</v>
      </c>
      <c r="E72" s="10">
        <f>'POSEBNI DIO_HRK'!E72/'POSEBNI DIO'!$A$126</f>
        <v>0</v>
      </c>
      <c r="F72" s="10">
        <f>'POSEBNI DIO_HRK'!F72/'POSEBNI DIO'!$A$126</f>
        <v>4645.298294511912</v>
      </c>
      <c r="G72" s="10">
        <f>'POSEBNI DIO_HRK'!G72/'POSEBNI DIO'!$A$126</f>
        <v>5000</v>
      </c>
      <c r="H72" s="10">
        <f>'POSEBNI DIO_HRK'!H72/'POSEBNI DIO'!$A$126</f>
        <v>5000</v>
      </c>
      <c r="I72" s="10">
        <f>'POSEBNI DIO_HRK'!I72/'POSEBNI DIO'!$A$126</f>
        <v>5000</v>
      </c>
    </row>
    <row r="73" spans="1:9" x14ac:dyDescent="0.25">
      <c r="A73" s="110">
        <v>32</v>
      </c>
      <c r="B73" s="111"/>
      <c r="C73" s="112"/>
      <c r="D73" s="68" t="s">
        <v>36</v>
      </c>
      <c r="E73" s="10">
        <f>'POSEBNI DIO_HRK'!E73/'POSEBNI DIO'!$A$126</f>
        <v>0</v>
      </c>
      <c r="F73" s="11">
        <f>'POSEBNI DIO_HRK'!F73/'POSEBNI DIO'!$A$126</f>
        <v>4645.298294511912</v>
      </c>
      <c r="G73" s="11">
        <f>'POSEBNI DIO_HRK'!G73/'POSEBNI DIO'!$A$126</f>
        <v>5000</v>
      </c>
      <c r="H73" s="11">
        <f>'POSEBNI DIO_HRK'!H73/'POSEBNI DIO'!$A$126</f>
        <v>5000</v>
      </c>
      <c r="I73" s="11">
        <f>'POSEBNI DIO_HRK'!I73/'POSEBNI DIO'!$A$126</f>
        <v>5000</v>
      </c>
    </row>
    <row r="74" spans="1:9" s="61" customFormat="1" ht="15" customHeight="1" x14ac:dyDescent="0.25">
      <c r="A74" s="101" t="s">
        <v>75</v>
      </c>
      <c r="B74" s="102"/>
      <c r="C74" s="103"/>
      <c r="D74" s="66" t="s">
        <v>76</v>
      </c>
      <c r="E74" s="60">
        <f>'POSEBNI DIO_HRK'!E74/'POSEBNI DIO'!$A$126</f>
        <v>19302.220452584774</v>
      </c>
      <c r="F74" s="60">
        <f>'POSEBNI DIO_HRK'!F74/'POSEBNI DIO'!$A$126</f>
        <v>7034.3088459751807</v>
      </c>
      <c r="G74" s="60">
        <f>'POSEBNI DIO_HRK'!G74/'POSEBNI DIO'!$A$126</f>
        <v>4649.9993363859576</v>
      </c>
      <c r="H74" s="60">
        <f>'POSEBNI DIO_HRK'!H74/'POSEBNI DIO'!$A$126</f>
        <v>4129.9993363859576</v>
      </c>
      <c r="I74" s="60">
        <f>'POSEBNI DIO_HRK'!I74/'POSEBNI DIO'!$A$126</f>
        <v>4249.9993363859576</v>
      </c>
    </row>
    <row r="75" spans="1:9" ht="15" customHeight="1" x14ac:dyDescent="0.25">
      <c r="A75" s="119" t="s">
        <v>64</v>
      </c>
      <c r="B75" s="120"/>
      <c r="C75" s="121"/>
      <c r="D75" s="68" t="s">
        <v>20</v>
      </c>
      <c r="E75" s="10">
        <f>'POSEBNI DIO_HRK'!E75/'POSEBNI DIO'!$A$126</f>
        <v>19302.220452584774</v>
      </c>
      <c r="F75" s="10">
        <f>'POSEBNI DIO_HRK'!F75/'POSEBNI DIO'!$A$126</f>
        <v>7034.3088459751807</v>
      </c>
      <c r="G75" s="10">
        <f>'POSEBNI DIO_HRK'!G75/'POSEBNI DIO'!$A$126</f>
        <v>4649.9993363859576</v>
      </c>
      <c r="H75" s="10">
        <f>'POSEBNI DIO_HRK'!H75/'POSEBNI DIO'!$A$126</f>
        <v>4129.9993363859576</v>
      </c>
      <c r="I75" s="10">
        <f>'POSEBNI DIO_HRK'!I75/'POSEBNI DIO'!$A$126</f>
        <v>4249.9993363859576</v>
      </c>
    </row>
    <row r="76" spans="1:9" x14ac:dyDescent="0.25">
      <c r="A76" s="107">
        <v>3</v>
      </c>
      <c r="B76" s="108"/>
      <c r="C76" s="109"/>
      <c r="D76" s="68" t="s">
        <v>23</v>
      </c>
      <c r="E76" s="10">
        <f>'POSEBNI DIO_HRK'!E76/'POSEBNI DIO'!$A$126</f>
        <v>19302.220452584774</v>
      </c>
      <c r="F76" s="10">
        <f>'POSEBNI DIO_HRK'!F76/'POSEBNI DIO'!$A$126</f>
        <v>7034.3088459751807</v>
      </c>
      <c r="G76" s="10">
        <f>'POSEBNI DIO_HRK'!G76/'POSEBNI DIO'!$A$126</f>
        <v>4649.9993363859576</v>
      </c>
      <c r="H76" s="10">
        <f>'POSEBNI DIO_HRK'!H76/'POSEBNI DIO'!$A$126</f>
        <v>4129.9993363859576</v>
      </c>
      <c r="I76" s="10">
        <f>'POSEBNI DIO_HRK'!I76/'POSEBNI DIO'!$A$126</f>
        <v>4249.9993363859576</v>
      </c>
    </row>
    <row r="77" spans="1:9" x14ac:dyDescent="0.25">
      <c r="A77" s="110">
        <v>31</v>
      </c>
      <c r="B77" s="111"/>
      <c r="C77" s="112"/>
      <c r="D77" s="68" t="s">
        <v>24</v>
      </c>
      <c r="E77" s="10">
        <f>'POSEBNI DIO_HRK'!E77/'POSEBNI DIO'!$A$126</f>
        <v>18574.032782533675</v>
      </c>
      <c r="F77" s="11">
        <f>'POSEBNI DIO_HRK'!F77/'POSEBNI DIO'!$A$126</f>
        <v>5707.08076182892</v>
      </c>
      <c r="G77" s="11">
        <f>'POSEBNI DIO_HRK'!G77/'POSEBNI DIO'!$A$126</f>
        <v>0</v>
      </c>
      <c r="H77" s="11">
        <f>'POSEBNI DIO_HRK'!H77/'POSEBNI DIO'!$A$126</f>
        <v>0</v>
      </c>
      <c r="I77" s="12">
        <f>'POSEBNI DIO_HRK'!I77/'POSEBNI DIO'!$A$126</f>
        <v>0</v>
      </c>
    </row>
    <row r="78" spans="1:9" x14ac:dyDescent="0.25">
      <c r="A78" s="110">
        <v>32</v>
      </c>
      <c r="B78" s="111"/>
      <c r="C78" s="112"/>
      <c r="D78" s="68" t="s">
        <v>36</v>
      </c>
      <c r="E78" s="10">
        <f>'POSEBNI DIO_HRK'!E78/'POSEBNI DIO'!$A$126</f>
        <v>728.18767005109817</v>
      </c>
      <c r="F78" s="11">
        <f>'POSEBNI DIO_HRK'!F78/'POSEBNI DIO'!$A$126</f>
        <v>1327.2280841462605</v>
      </c>
      <c r="G78" s="11">
        <f>'POSEBNI DIO_HRK'!G78/'POSEBNI DIO'!$A$126</f>
        <v>4649.9993363859576</v>
      </c>
      <c r="H78" s="11">
        <f>'POSEBNI DIO_HRK'!H78/'POSEBNI DIO'!$A$126</f>
        <v>4129.9993363859576</v>
      </c>
      <c r="I78" s="12">
        <f>'POSEBNI DIO_HRK'!I78/'POSEBNI DIO'!$A$126</f>
        <v>4249.9993363859576</v>
      </c>
    </row>
    <row r="79" spans="1:9" s="61" customFormat="1" ht="15" customHeight="1" x14ac:dyDescent="0.25">
      <c r="A79" s="101" t="s">
        <v>77</v>
      </c>
      <c r="B79" s="102"/>
      <c r="C79" s="103"/>
      <c r="D79" s="66" t="s">
        <v>76</v>
      </c>
      <c r="E79" s="60">
        <f>'POSEBNI DIO_HRK'!E79/'POSEBNI DIO'!$A$126</f>
        <v>2515.9134647289138</v>
      </c>
      <c r="F79" s="60">
        <f>'POSEBNI DIO_HRK'!F79/'POSEBNI DIO'!$A$126</f>
        <v>14480.058398035702</v>
      </c>
      <c r="G79" s="60">
        <f>'POSEBNI DIO_HRK'!G79/'POSEBNI DIO'!$A$126</f>
        <v>20799.999999999996</v>
      </c>
      <c r="H79" s="60">
        <f>'POSEBNI DIO_HRK'!H79/'POSEBNI DIO'!$A$126</f>
        <v>19339.998672771915</v>
      </c>
      <c r="I79" s="60">
        <f>'POSEBNI DIO_HRK'!I79/'POSEBNI DIO'!$A$126</f>
        <v>19649.998009157869</v>
      </c>
    </row>
    <row r="80" spans="1:9" ht="15" customHeight="1" x14ac:dyDescent="0.25">
      <c r="A80" s="104" t="s">
        <v>64</v>
      </c>
      <c r="B80" s="105"/>
      <c r="C80" s="106"/>
      <c r="D80" s="73" t="s">
        <v>20</v>
      </c>
      <c r="E80" s="55">
        <f>'POSEBNI DIO_HRK'!E80/'POSEBNI DIO'!$A$126</f>
        <v>0</v>
      </c>
      <c r="F80" s="56">
        <f>'POSEBNI DIO_HRK'!F80/'POSEBNI DIO'!$A$126</f>
        <v>9954.2106310969539</v>
      </c>
      <c r="G80" s="56">
        <f>'POSEBNI DIO_HRK'!G80/'POSEBNI DIO'!$A$126</f>
        <v>12940</v>
      </c>
      <c r="H80" s="56">
        <f>'POSEBNI DIO_HRK'!H80/'POSEBNI DIO'!$A$126</f>
        <v>11479.998672771915</v>
      </c>
      <c r="I80" s="56">
        <f>'POSEBNI DIO_HRK'!I80/'POSEBNI DIO'!$A$126</f>
        <v>11789.998009157873</v>
      </c>
    </row>
    <row r="81" spans="1:9" x14ac:dyDescent="0.25">
      <c r="A81" s="107">
        <v>3</v>
      </c>
      <c r="B81" s="108"/>
      <c r="C81" s="109"/>
      <c r="D81" s="68" t="s">
        <v>23</v>
      </c>
      <c r="E81" s="10">
        <f>'POSEBNI DIO_HRK'!E81/'POSEBNI DIO'!$A$126</f>
        <v>0</v>
      </c>
      <c r="F81" s="10">
        <f>'POSEBNI DIO_HRK'!F81/'POSEBNI DIO'!$A$126</f>
        <v>9556.0422058530748</v>
      </c>
      <c r="G81" s="10">
        <f>'POSEBNI DIO_HRK'!G81/'POSEBNI DIO'!$A$126</f>
        <v>9420</v>
      </c>
      <c r="H81" s="10">
        <f>'POSEBNI DIO_HRK'!H81/'POSEBNI DIO'!$A$126</f>
        <v>8360</v>
      </c>
      <c r="I81" s="10">
        <f>'POSEBNI DIO_HRK'!I81/'POSEBNI DIO'!$A$126</f>
        <v>8589.9993363859576</v>
      </c>
    </row>
    <row r="82" spans="1:9" x14ac:dyDescent="0.25">
      <c r="A82" s="110">
        <v>32</v>
      </c>
      <c r="B82" s="111"/>
      <c r="C82" s="112"/>
      <c r="D82" s="68" t="s">
        <v>36</v>
      </c>
      <c r="E82" s="10">
        <f>'POSEBNI DIO_HRK'!E82/'POSEBNI DIO'!$A$126</f>
        <v>0</v>
      </c>
      <c r="F82" s="11">
        <f>'POSEBNI DIO_HRK'!F82/'POSEBNI DIO'!$A$126</f>
        <v>9556.0422058530748</v>
      </c>
      <c r="G82" s="11">
        <f>'POSEBNI DIO_HRK'!G82/'POSEBNI DIO'!$A$126</f>
        <v>9420</v>
      </c>
      <c r="H82" s="11">
        <f>'POSEBNI DIO_HRK'!H82/'POSEBNI DIO'!$A$126</f>
        <v>8360</v>
      </c>
      <c r="I82" s="12">
        <f>'POSEBNI DIO_HRK'!I82/'POSEBNI DIO'!$A$126</f>
        <v>8589.9993363859576</v>
      </c>
    </row>
    <row r="83" spans="1:9" ht="15.75" customHeight="1" x14ac:dyDescent="0.25">
      <c r="A83" s="107">
        <v>4</v>
      </c>
      <c r="B83" s="108"/>
      <c r="C83" s="109"/>
      <c r="D83" s="68" t="s">
        <v>25</v>
      </c>
      <c r="E83" s="10">
        <f>'POSEBNI DIO_HRK'!E83/'POSEBNI DIO'!$A$126</f>
        <v>0</v>
      </c>
      <c r="F83" s="11">
        <f>'POSEBNI DIO_HRK'!F83/'POSEBNI DIO'!$A$126</f>
        <v>398.16842524387812</v>
      </c>
      <c r="G83" s="11">
        <f>'POSEBNI DIO_HRK'!G83/'POSEBNI DIO'!$A$126</f>
        <v>3519.9999999999995</v>
      </c>
      <c r="H83" s="11">
        <f>'POSEBNI DIO_HRK'!H83/'POSEBNI DIO'!$A$126</f>
        <v>3119.9986727719156</v>
      </c>
      <c r="I83" s="12">
        <f>'POSEBNI DIO_HRK'!I83/'POSEBNI DIO'!$A$126</f>
        <v>3199.9986727719156</v>
      </c>
    </row>
    <row r="84" spans="1:9" ht="22.5" customHeight="1" x14ac:dyDescent="0.25">
      <c r="A84" s="110">
        <v>42</v>
      </c>
      <c r="B84" s="111"/>
      <c r="C84" s="112"/>
      <c r="D84" s="68" t="s">
        <v>56</v>
      </c>
      <c r="E84" s="10">
        <f>'POSEBNI DIO_HRK'!E84/'POSEBNI DIO'!$A$126</f>
        <v>0</v>
      </c>
      <c r="F84" s="11">
        <f>'POSEBNI DIO_HRK'!F84/'POSEBNI DIO'!$A$126</f>
        <v>398.16842524387812</v>
      </c>
      <c r="G84" s="11">
        <f>'POSEBNI DIO_HRK'!G84/'POSEBNI DIO'!$A$126</f>
        <v>3519.9999999999995</v>
      </c>
      <c r="H84" s="11">
        <f>'POSEBNI DIO_HRK'!H84/'POSEBNI DIO'!$A$126</f>
        <v>3120.1313955803303</v>
      </c>
      <c r="I84" s="12">
        <f>'POSEBNI DIO_HRK'!I84/'POSEBNI DIO'!$A$126</f>
        <v>3199.995885592939</v>
      </c>
    </row>
    <row r="85" spans="1:9" s="61" customFormat="1" ht="22.5" customHeight="1" x14ac:dyDescent="0.25">
      <c r="A85" s="113" t="s">
        <v>88</v>
      </c>
      <c r="B85" s="114"/>
      <c r="C85" s="115"/>
      <c r="D85" s="66" t="s">
        <v>89</v>
      </c>
      <c r="E85" s="60">
        <f>'POSEBNI DIO_HRK'!E85/'POSEBNI DIO'!$A$126</f>
        <v>118.44847036963301</v>
      </c>
      <c r="F85" s="60">
        <f>'POSEBNI DIO_HRK'!F85/'POSEBNI DIO'!$A$126</f>
        <v>4525.8477669387485</v>
      </c>
      <c r="G85" s="60">
        <f>'POSEBNI DIO_HRK'!G85/'POSEBNI DIO'!$A$126</f>
        <v>5000</v>
      </c>
      <c r="H85" s="60">
        <f>'POSEBNI DIO_HRK'!H85/'POSEBNI DIO'!$A$126</f>
        <v>5000</v>
      </c>
      <c r="I85" s="60">
        <f>'POSEBNI DIO_HRK'!I85/'POSEBNI DIO'!$A$126</f>
        <v>5000</v>
      </c>
    </row>
    <row r="86" spans="1:9" ht="22.5" customHeight="1" x14ac:dyDescent="0.25">
      <c r="A86" s="69">
        <v>3</v>
      </c>
      <c r="B86" s="70"/>
      <c r="C86" s="71"/>
      <c r="D86" s="68" t="s">
        <v>23</v>
      </c>
      <c r="E86" s="10">
        <f>'POSEBNI DIO_HRK'!E86/'POSEBNI DIO'!$A$126</f>
        <v>0</v>
      </c>
      <c r="F86" s="11">
        <f>'POSEBNI DIO_HRK'!F86/'POSEBNI DIO'!$A$126</f>
        <v>1858.1193178047647</v>
      </c>
      <c r="G86" s="11">
        <f>'POSEBNI DIO_HRK'!G86/'POSEBNI DIO'!$A$126</f>
        <v>2000</v>
      </c>
      <c r="H86" s="11">
        <f>'POSEBNI DIO_HRK'!H86/'POSEBNI DIO'!$A$126</f>
        <v>2000</v>
      </c>
      <c r="I86" s="11">
        <f>'POSEBNI DIO_HRK'!I86/'POSEBNI DIO'!$A$126</f>
        <v>2000</v>
      </c>
    </row>
    <row r="87" spans="1:9" ht="22.5" customHeight="1" x14ac:dyDescent="0.25">
      <c r="A87" s="110">
        <v>32</v>
      </c>
      <c r="B87" s="111"/>
      <c r="C87" s="112"/>
      <c r="D87" s="68" t="s">
        <v>36</v>
      </c>
      <c r="E87" s="10">
        <f>'POSEBNI DIO_HRK'!E87/'POSEBNI DIO'!$A$126</f>
        <v>0</v>
      </c>
      <c r="F87" s="11">
        <f>'POSEBNI DIO_HRK'!F87/'POSEBNI DIO'!$A$126</f>
        <v>1858.1193178047647</v>
      </c>
      <c r="G87" s="11">
        <f>'POSEBNI DIO_HRK'!G87/'POSEBNI DIO'!$A$126</f>
        <v>2000</v>
      </c>
      <c r="H87" s="11">
        <f>'POSEBNI DIO_HRK'!H87/'POSEBNI DIO'!$A$126</f>
        <v>2000</v>
      </c>
      <c r="I87" s="11">
        <f>'POSEBNI DIO_HRK'!I87/'POSEBNI DIO'!$A$126</f>
        <v>2000</v>
      </c>
    </row>
    <row r="88" spans="1:9" ht="22.5" customHeight="1" x14ac:dyDescent="0.25">
      <c r="A88" s="69">
        <v>4</v>
      </c>
      <c r="B88" s="70"/>
      <c r="C88" s="71"/>
      <c r="D88" s="68" t="s">
        <v>25</v>
      </c>
      <c r="E88" s="10">
        <f>'POSEBNI DIO_HRK'!E88/'POSEBNI DIO'!$A$126</f>
        <v>118.44847036963301</v>
      </c>
      <c r="F88" s="11">
        <f>'POSEBNI DIO_HRK'!F88/'POSEBNI DIO'!$A$126</f>
        <v>2667.7284491339833</v>
      </c>
      <c r="G88" s="11">
        <f>'POSEBNI DIO_HRK'!G88/'POSEBNI DIO'!$A$126</f>
        <v>3000</v>
      </c>
      <c r="H88" s="11">
        <f>'POSEBNI DIO_HRK'!H88/'POSEBNI DIO'!$A$126</f>
        <v>3000</v>
      </c>
      <c r="I88" s="11">
        <f>'POSEBNI DIO_HRK'!I88/'POSEBNI DIO'!$A$126</f>
        <v>3000</v>
      </c>
    </row>
    <row r="89" spans="1:9" ht="22.5" customHeight="1" x14ac:dyDescent="0.25">
      <c r="A89" s="69">
        <v>42</v>
      </c>
      <c r="B89" s="70"/>
      <c r="C89" s="71"/>
      <c r="D89" s="68" t="s">
        <v>56</v>
      </c>
      <c r="E89" s="10">
        <f>'POSEBNI DIO_HRK'!E89/'POSEBNI DIO'!$A$126</f>
        <v>0</v>
      </c>
      <c r="F89" s="11">
        <f>'POSEBNI DIO_HRK'!F89/'POSEBNI DIO'!$A$126</f>
        <v>2667.7284491339833</v>
      </c>
      <c r="G89" s="11">
        <f>'POSEBNI DIO_HRK'!G89/'POSEBNI DIO'!$A$126</f>
        <v>3000.0663614042073</v>
      </c>
      <c r="H89" s="11">
        <f>'POSEBNI DIO_HRK'!H89/'POSEBNI DIO'!$A$126</f>
        <v>3000.0663614042073</v>
      </c>
      <c r="I89" s="11">
        <f>'POSEBNI DIO_HRK'!I89/'POSEBNI DIO'!$A$126</f>
        <v>3000.0663614042073</v>
      </c>
    </row>
    <row r="90" spans="1:9" s="61" customFormat="1" ht="22.5" customHeight="1" x14ac:dyDescent="0.25">
      <c r="A90" s="113" t="s">
        <v>91</v>
      </c>
      <c r="B90" s="114"/>
      <c r="C90" s="115"/>
      <c r="D90" s="72" t="s">
        <v>92</v>
      </c>
      <c r="E90" s="60">
        <f>'POSEBNI DIO_HRK'!E90/'POSEBNI DIO'!$A$126</f>
        <v>1468.2089057004443</v>
      </c>
      <c r="F90" s="60">
        <f>'POSEBNI DIO_HRK'!F90/'POSEBNI DIO'!$A$126</f>
        <v>0</v>
      </c>
      <c r="G90" s="60">
        <f>'POSEBNI DIO_HRK'!G90/'POSEBNI DIO'!$A$126</f>
        <v>0</v>
      </c>
      <c r="H90" s="60">
        <f>'POSEBNI DIO_HRK'!H90/'POSEBNI DIO'!$A$126</f>
        <v>0</v>
      </c>
      <c r="I90" s="60">
        <f>'POSEBNI DIO_HRK'!I90/'POSEBNI DIO'!$A$126</f>
        <v>0</v>
      </c>
    </row>
    <row r="91" spans="1:9" ht="22.5" customHeight="1" x14ac:dyDescent="0.25">
      <c r="A91" s="69">
        <v>4</v>
      </c>
      <c r="B91" s="70"/>
      <c r="C91" s="71"/>
      <c r="D91" s="68" t="s">
        <v>25</v>
      </c>
      <c r="E91" s="10">
        <f>'POSEBNI DIO_HRK'!E91/'POSEBNI DIO'!$A$126</f>
        <v>1468.2089057004443</v>
      </c>
      <c r="F91" s="10">
        <f>'POSEBNI DIO_HRK'!F91/'POSEBNI DIO'!$A$126</f>
        <v>0</v>
      </c>
      <c r="G91" s="10">
        <f>'POSEBNI DIO_HRK'!G91/'POSEBNI DIO'!$A$126</f>
        <v>0</v>
      </c>
      <c r="H91" s="10">
        <f>'POSEBNI DIO_HRK'!H91/'POSEBNI DIO'!$A$126</f>
        <v>0</v>
      </c>
      <c r="I91" s="10">
        <f>'POSEBNI DIO_HRK'!I91/'POSEBNI DIO'!$A$126</f>
        <v>0</v>
      </c>
    </row>
    <row r="92" spans="1:9" ht="22.5" customHeight="1" x14ac:dyDescent="0.25">
      <c r="A92" s="69">
        <v>42</v>
      </c>
      <c r="B92" s="70"/>
      <c r="C92" s="71"/>
      <c r="D92" s="68" t="s">
        <v>56</v>
      </c>
      <c r="E92" s="10">
        <f>'POSEBNI DIO_HRK'!E92/'POSEBNI DIO'!$A$126</f>
        <v>1468.2089057004443</v>
      </c>
      <c r="F92" s="11">
        <f>'POSEBNI DIO_HRK'!F92/'POSEBNI DIO'!$A$126</f>
        <v>0</v>
      </c>
      <c r="G92" s="11">
        <f>'POSEBNI DIO_HRK'!G92/'POSEBNI DIO'!$A$126</f>
        <v>0</v>
      </c>
      <c r="H92" s="11">
        <f>'POSEBNI DIO_HRK'!H92/'POSEBNI DIO'!$A$126</f>
        <v>0</v>
      </c>
      <c r="I92" s="11">
        <f>'POSEBNI DIO_HRK'!I92/'POSEBNI DIO'!$A$126</f>
        <v>0</v>
      </c>
    </row>
    <row r="93" spans="1:9" s="61" customFormat="1" ht="22.5" customHeight="1" x14ac:dyDescent="0.25">
      <c r="A93" s="113" t="s">
        <v>84</v>
      </c>
      <c r="B93" s="114"/>
      <c r="C93" s="115"/>
      <c r="D93" s="72" t="s">
        <v>108</v>
      </c>
      <c r="E93" s="60">
        <f>'POSEBNI DIO_HRK'!E93/'POSEBNI DIO'!$A$126</f>
        <v>929.25608865883589</v>
      </c>
      <c r="F93" s="60">
        <f>'POSEBNI DIO_HRK'!F93/'POSEBNI DIO'!$A$126</f>
        <v>0</v>
      </c>
      <c r="G93" s="60">
        <f>'POSEBNI DIO_HRK'!G93/'POSEBNI DIO'!$A$126</f>
        <v>2859.9999999999995</v>
      </c>
      <c r="H93" s="60">
        <f>'POSEBNI DIO_HRK'!H93/'POSEBNI DIO'!$A$126</f>
        <v>2859.9999999999995</v>
      </c>
      <c r="I93" s="60">
        <f>'POSEBNI DIO_HRK'!I93/'POSEBNI DIO'!$A$126</f>
        <v>2859.9999999999995</v>
      </c>
    </row>
    <row r="94" spans="1:9" ht="22.5" customHeight="1" x14ac:dyDescent="0.25">
      <c r="A94" s="69">
        <v>4</v>
      </c>
      <c r="B94" s="70"/>
      <c r="C94" s="71"/>
      <c r="D94" s="68" t="s">
        <v>25</v>
      </c>
      <c r="E94" s="10">
        <f>'POSEBNI DIO_HRK'!E94/'POSEBNI DIO'!$A$126</f>
        <v>929.25608865883589</v>
      </c>
      <c r="F94" s="10">
        <f>'POSEBNI DIO_HRK'!F94/'POSEBNI DIO'!$A$126</f>
        <v>0</v>
      </c>
      <c r="G94" s="10">
        <f>'POSEBNI DIO_HRK'!G94/'POSEBNI DIO'!$A$126</f>
        <v>2859.9999999999995</v>
      </c>
      <c r="H94" s="10">
        <f>'POSEBNI DIO_HRK'!H94/'POSEBNI DIO'!$A$126</f>
        <v>2859.9999999999995</v>
      </c>
      <c r="I94" s="10">
        <f>'POSEBNI DIO_HRK'!I94/'POSEBNI DIO'!$A$126</f>
        <v>2859.9999999999995</v>
      </c>
    </row>
    <row r="95" spans="1:9" ht="22.5" customHeight="1" x14ac:dyDescent="0.25">
      <c r="A95" s="69">
        <v>42</v>
      </c>
      <c r="B95" s="70"/>
      <c r="C95" s="71"/>
      <c r="D95" s="68" t="s">
        <v>56</v>
      </c>
      <c r="E95" s="10">
        <f>'POSEBNI DIO_HRK'!E95/'POSEBNI DIO'!$A$126</f>
        <v>929.25608865883589</v>
      </c>
      <c r="F95" s="11">
        <f>'POSEBNI DIO_HRK'!F95/'POSEBNI DIO'!$A$126</f>
        <v>0</v>
      </c>
      <c r="G95" s="11">
        <f>'POSEBNI DIO_HRK'!G95/'POSEBNI DIO'!$A$126</f>
        <v>2859.9999999999995</v>
      </c>
      <c r="H95" s="11">
        <f>'POSEBNI DIO_HRK'!H95/'POSEBNI DIO'!$A$126</f>
        <v>2859.9999999999995</v>
      </c>
      <c r="I95" s="11">
        <f>'POSEBNI DIO_HRK'!I95/'POSEBNI DIO'!$A$126</f>
        <v>2859.9999999999995</v>
      </c>
    </row>
    <row r="96" spans="1:9" ht="22.5" customHeight="1" x14ac:dyDescent="0.25">
      <c r="A96" s="116" t="s">
        <v>95</v>
      </c>
      <c r="B96" s="117"/>
      <c r="C96" s="118"/>
      <c r="D96" s="73" t="s">
        <v>96</v>
      </c>
      <c r="E96" s="55">
        <f>'POSEBNI DIO_HRK'!E96/'POSEBNI DIO'!$A$126</f>
        <v>3798.4989050368304</v>
      </c>
      <c r="F96" s="55">
        <f>'POSEBNI DIO_HRK'!F96/'POSEBNI DIO'!$A$126</f>
        <v>6901.5860375605544</v>
      </c>
      <c r="G96" s="55">
        <f>'POSEBNI DIO_HRK'!G96/'POSEBNI DIO'!$A$126</f>
        <v>5709.9993363859576</v>
      </c>
      <c r="H96" s="55">
        <f>'POSEBNI DIO_HRK'!H96/'POSEBNI DIO'!$A$126</f>
        <v>5099.9986727719152</v>
      </c>
      <c r="I96" s="55">
        <f>'POSEBNI DIO_HRK'!I96/'POSEBNI DIO'!$A$126</f>
        <v>5239.9986727719152</v>
      </c>
    </row>
    <row r="97" spans="1:9" ht="22.5" customHeight="1" x14ac:dyDescent="0.25">
      <c r="A97" s="104" t="s">
        <v>91</v>
      </c>
      <c r="B97" s="105"/>
      <c r="C97" s="106"/>
      <c r="D97" s="67" t="s">
        <v>92</v>
      </c>
      <c r="E97" s="55">
        <f>'POSEBNI DIO_HRK'!E97/'POSEBNI DIO'!$A$126</f>
        <v>0</v>
      </c>
      <c r="F97" s="55">
        <f>'POSEBNI DIO_HRK'!F97/'POSEBNI DIO'!$A$126</f>
        <v>265.44561682925212</v>
      </c>
      <c r="G97" s="55">
        <f>'POSEBNI DIO_HRK'!G97/'POSEBNI DIO'!$A$126</f>
        <v>269.99933638595792</v>
      </c>
      <c r="H97" s="55">
        <f>'POSEBNI DIO_HRK'!H97/'POSEBNI DIO'!$A$126</f>
        <v>269.99933638595792</v>
      </c>
      <c r="I97" s="55">
        <f>'POSEBNI DIO_HRK'!I97/'POSEBNI DIO'!$A$126</f>
        <v>269.99933638595792</v>
      </c>
    </row>
    <row r="98" spans="1:9" ht="22.5" customHeight="1" x14ac:dyDescent="0.25">
      <c r="A98" s="107">
        <v>3</v>
      </c>
      <c r="B98" s="108"/>
      <c r="C98" s="109"/>
      <c r="D98" s="68" t="s">
        <v>23</v>
      </c>
      <c r="E98" s="10">
        <f>'POSEBNI DIO_HRK'!E98/'POSEBNI DIO'!$A$126</f>
        <v>0</v>
      </c>
      <c r="F98" s="10">
        <f>'POSEBNI DIO_HRK'!F98/'POSEBNI DIO'!$A$126</f>
        <v>265.44561682925212</v>
      </c>
      <c r="G98" s="10">
        <f>'POSEBNI DIO_HRK'!G98/'POSEBNI DIO'!$A$126</f>
        <v>269.99933638595792</v>
      </c>
      <c r="H98" s="10">
        <f>'POSEBNI DIO_HRK'!H98/'POSEBNI DIO'!$A$126</f>
        <v>269.99933638595792</v>
      </c>
      <c r="I98" s="10">
        <f>'POSEBNI DIO_HRK'!I98/'POSEBNI DIO'!$A$126</f>
        <v>269.99933638595792</v>
      </c>
    </row>
    <row r="99" spans="1:9" ht="15" customHeight="1" x14ac:dyDescent="0.25">
      <c r="A99" s="110">
        <v>32</v>
      </c>
      <c r="B99" s="111"/>
      <c r="C99" s="112"/>
      <c r="D99" s="68" t="s">
        <v>36</v>
      </c>
      <c r="E99" s="10">
        <f>'POSEBNI DIO_HRK'!E99/'POSEBNI DIO'!$A$126</f>
        <v>0</v>
      </c>
      <c r="F99" s="11">
        <f>'POSEBNI DIO_HRK'!F99/'POSEBNI DIO'!$A$126</f>
        <v>265.44561682925212</v>
      </c>
      <c r="G99" s="11">
        <f>'POSEBNI DIO_HRK'!G99/'POSEBNI DIO'!$A$126</f>
        <v>269.99933638595792</v>
      </c>
      <c r="H99" s="11">
        <f>'POSEBNI DIO_HRK'!H99/'POSEBNI DIO'!$A$126</f>
        <v>269.99933638595792</v>
      </c>
      <c r="I99" s="11">
        <f>'POSEBNI DIO_HRK'!I99/'POSEBNI DIO'!$A$126</f>
        <v>269.99933638595792</v>
      </c>
    </row>
    <row r="100" spans="1:9" s="61" customFormat="1" ht="15" customHeight="1" x14ac:dyDescent="0.25">
      <c r="A100" s="113" t="s">
        <v>97</v>
      </c>
      <c r="B100" s="114"/>
      <c r="C100" s="115"/>
      <c r="D100" s="72" t="s">
        <v>92</v>
      </c>
      <c r="E100" s="60">
        <f>'POSEBNI DIO_HRK'!E100/'POSEBNI DIO'!$A$126</f>
        <v>3798.4989050368304</v>
      </c>
      <c r="F100" s="60">
        <f>'POSEBNI DIO_HRK'!F100/'POSEBNI DIO'!$A$126</f>
        <v>6636.1404207313026</v>
      </c>
      <c r="G100" s="60">
        <f>'POSEBNI DIO_HRK'!G100/'POSEBNI DIO'!$A$126</f>
        <v>5440</v>
      </c>
      <c r="H100" s="60">
        <f>'POSEBNI DIO_HRK'!H100/'POSEBNI DIO'!$A$126</f>
        <v>4829.9993363859576</v>
      </c>
      <c r="I100" s="60">
        <f>'POSEBNI DIO_HRK'!I100/'POSEBNI DIO'!$A$126</f>
        <v>4969.9993363859576</v>
      </c>
    </row>
    <row r="101" spans="1:9" ht="15" customHeight="1" x14ac:dyDescent="0.25">
      <c r="A101" s="107">
        <v>3</v>
      </c>
      <c r="B101" s="108"/>
      <c r="C101" s="109"/>
      <c r="D101" s="68" t="s">
        <v>23</v>
      </c>
      <c r="E101" s="10">
        <f>'POSEBNI DIO_HRK'!E101/'POSEBNI DIO'!$A$126</f>
        <v>3798.4989050368304</v>
      </c>
      <c r="F101" s="10">
        <f>'POSEBNI DIO_HRK'!F101/'POSEBNI DIO'!$A$126</f>
        <v>6636.1404207313026</v>
      </c>
      <c r="G101" s="10">
        <f>'POSEBNI DIO_HRK'!G101/'POSEBNI DIO'!$A$126</f>
        <v>5440</v>
      </c>
      <c r="H101" s="10">
        <f>'POSEBNI DIO_HRK'!H101/'POSEBNI DIO'!$A$126</f>
        <v>4829.9993363859576</v>
      </c>
      <c r="I101" s="10">
        <f>'POSEBNI DIO_HRK'!I101/'POSEBNI DIO'!$A$126</f>
        <v>4969.9993363859576</v>
      </c>
    </row>
    <row r="102" spans="1:9" ht="15" customHeight="1" x14ac:dyDescent="0.25">
      <c r="A102" s="110">
        <v>32</v>
      </c>
      <c r="B102" s="111"/>
      <c r="C102" s="112"/>
      <c r="D102" s="68" t="s">
        <v>36</v>
      </c>
      <c r="E102" s="10">
        <f>'POSEBNI DIO_HRK'!E102/'POSEBNI DIO'!$A$126</f>
        <v>3798.4989050368304</v>
      </c>
      <c r="F102" s="11">
        <f>'POSEBNI DIO_HRK'!F102/'POSEBNI DIO'!$A$126</f>
        <v>6636.1404207313026</v>
      </c>
      <c r="G102" s="11">
        <f>'POSEBNI DIO_HRK'!G102/'POSEBNI DIO'!$A$126</f>
        <v>5440</v>
      </c>
      <c r="H102" s="11">
        <f>'POSEBNI DIO_HRK'!H102/'POSEBNI DIO'!$A$126</f>
        <v>4829.9993363859576</v>
      </c>
      <c r="I102" s="12">
        <f>'POSEBNI DIO_HRK'!I102/'POSEBNI DIO'!$A$126</f>
        <v>4969.9993363859576</v>
      </c>
    </row>
    <row r="103" spans="1:9" ht="51" x14ac:dyDescent="0.25">
      <c r="A103" s="116" t="s">
        <v>81</v>
      </c>
      <c r="B103" s="117"/>
      <c r="C103" s="118"/>
      <c r="D103" s="73" t="s">
        <v>79</v>
      </c>
      <c r="E103" s="55">
        <f>'POSEBNI DIO_HRK'!E103/'POSEBNI DIO'!$A$126</f>
        <v>774.20399495653317</v>
      </c>
      <c r="F103" s="55">
        <f>'POSEBNI DIO_HRK'!F103/'POSEBNI DIO'!$A$126</f>
        <v>929.05965890238235</v>
      </c>
      <c r="G103" s="55">
        <f>'POSEBNI DIO_HRK'!G103/'POSEBNI DIO'!$A$126</f>
        <v>1060</v>
      </c>
      <c r="H103" s="55">
        <f>'POSEBNI DIO_HRK'!H103/'POSEBNI DIO'!$A$126</f>
        <v>940</v>
      </c>
      <c r="I103" s="55">
        <f>'POSEBNI DIO_HRK'!I103/'POSEBNI DIO'!$A$126</f>
        <v>969.99933638595792</v>
      </c>
    </row>
    <row r="104" spans="1:9" x14ac:dyDescent="0.25">
      <c r="A104" s="104" t="s">
        <v>64</v>
      </c>
      <c r="B104" s="105"/>
      <c r="C104" s="106"/>
      <c r="D104" s="73" t="s">
        <v>20</v>
      </c>
      <c r="E104" s="55">
        <f>'POSEBNI DIO_HRK'!E104/'POSEBNI DIO'!$A$126</f>
        <v>774.20399495653317</v>
      </c>
      <c r="F104" s="55">
        <f>'POSEBNI DIO_HRK'!F104/'POSEBNI DIO'!$A$126</f>
        <v>929.05965890238235</v>
      </c>
      <c r="G104" s="55">
        <f>'POSEBNI DIO_HRK'!G104/'POSEBNI DIO'!$A$126</f>
        <v>1060</v>
      </c>
      <c r="H104" s="55">
        <f>'POSEBNI DIO_HRK'!H104/'POSEBNI DIO'!$A$126</f>
        <v>940</v>
      </c>
      <c r="I104" s="55">
        <f>'POSEBNI DIO_HRK'!I104/'POSEBNI DIO'!$A$126</f>
        <v>969.99933638595792</v>
      </c>
    </row>
    <row r="105" spans="1:9" x14ac:dyDescent="0.25">
      <c r="A105" s="107">
        <v>3</v>
      </c>
      <c r="B105" s="108"/>
      <c r="C105" s="109"/>
      <c r="D105" s="68" t="s">
        <v>23</v>
      </c>
      <c r="E105" s="10">
        <f>'POSEBNI DIO_HRK'!E105/'POSEBNI DIO'!$A$126</f>
        <v>774.20399495653317</v>
      </c>
      <c r="F105" s="10">
        <f>'POSEBNI DIO_HRK'!F105/'POSEBNI DIO'!$A$126</f>
        <v>929.05965890238235</v>
      </c>
      <c r="G105" s="10">
        <f>'POSEBNI DIO_HRK'!G105/'POSEBNI DIO'!$A$126</f>
        <v>1060</v>
      </c>
      <c r="H105" s="10">
        <f>'POSEBNI DIO_HRK'!H105/'POSEBNI DIO'!$A$126</f>
        <v>940</v>
      </c>
      <c r="I105" s="10">
        <f>'POSEBNI DIO_HRK'!I105/'POSEBNI DIO'!$A$126</f>
        <v>969.99933638595792</v>
      </c>
    </row>
    <row r="106" spans="1:9" x14ac:dyDescent="0.25">
      <c r="A106" s="110">
        <v>32</v>
      </c>
      <c r="B106" s="111"/>
      <c r="C106" s="112"/>
      <c r="D106" s="68" t="s">
        <v>36</v>
      </c>
      <c r="E106" s="10">
        <f>'POSEBNI DIO_HRK'!E106/'POSEBNI DIO'!$A$126</f>
        <v>774.20399495653317</v>
      </c>
      <c r="F106" s="11">
        <f>'POSEBNI DIO_HRK'!F106/'POSEBNI DIO'!$A$126</f>
        <v>929.05965890238235</v>
      </c>
      <c r="G106" s="11">
        <f>'POSEBNI DIO_HRK'!G106/'POSEBNI DIO'!$A$126</f>
        <v>1060</v>
      </c>
      <c r="H106" s="11">
        <f>'POSEBNI DIO_HRK'!H106/'POSEBNI DIO'!$A$126</f>
        <v>940</v>
      </c>
      <c r="I106" s="12">
        <f>'POSEBNI DIO_HRK'!I106/'POSEBNI DIO'!$A$126</f>
        <v>969.99933638595792</v>
      </c>
    </row>
    <row r="107" spans="1:9" ht="38.25" x14ac:dyDescent="0.25">
      <c r="A107" s="116" t="s">
        <v>82</v>
      </c>
      <c r="B107" s="117"/>
      <c r="C107" s="118"/>
      <c r="D107" s="73" t="s">
        <v>80</v>
      </c>
      <c r="E107" s="55">
        <f>'POSEBNI DIO_HRK'!E107/'POSEBNI DIO'!$A$126</f>
        <v>7684.726259207644</v>
      </c>
      <c r="F107" s="55">
        <f>'POSEBNI DIO_HRK'!F107/'POSEBNI DIO'!$A$126</f>
        <v>22562.877430486427</v>
      </c>
      <c r="G107" s="55">
        <f>'POSEBNI DIO_HRK'!G107/'POSEBNI DIO'!$A$126</f>
        <v>0</v>
      </c>
      <c r="H107" s="55">
        <f>'POSEBNI DIO_HRK'!H107/'POSEBNI DIO'!$A$126</f>
        <v>0</v>
      </c>
      <c r="I107" s="55">
        <f>'POSEBNI DIO_HRK'!I107/'POSEBNI DIO'!$A$126</f>
        <v>0</v>
      </c>
    </row>
    <row r="108" spans="1:9" x14ac:dyDescent="0.25">
      <c r="A108" s="104" t="s">
        <v>64</v>
      </c>
      <c r="B108" s="105"/>
      <c r="C108" s="106"/>
      <c r="D108" s="73" t="s">
        <v>20</v>
      </c>
      <c r="E108" s="55">
        <f>'POSEBNI DIO_HRK'!E108/'POSEBNI DIO'!$A$126</f>
        <v>0</v>
      </c>
      <c r="F108" s="55">
        <f>'POSEBNI DIO_HRK'!F108/'POSEBNI DIO'!$A$126</f>
        <v>7432.4772712190588</v>
      </c>
      <c r="G108" s="55">
        <f>'POSEBNI DIO_HRK'!G108/'POSEBNI DIO'!$A$126</f>
        <v>0</v>
      </c>
      <c r="H108" s="55">
        <f>'POSEBNI DIO_HRK'!H108/'POSEBNI DIO'!$A$126</f>
        <v>0</v>
      </c>
      <c r="I108" s="55">
        <f>'POSEBNI DIO_HRK'!I108/'POSEBNI DIO'!$A$126</f>
        <v>0</v>
      </c>
    </row>
    <row r="109" spans="1:9" x14ac:dyDescent="0.25">
      <c r="A109" s="107">
        <v>3</v>
      </c>
      <c r="B109" s="108"/>
      <c r="C109" s="109"/>
      <c r="D109" s="68" t="s">
        <v>23</v>
      </c>
      <c r="E109" s="10">
        <f>'POSEBNI DIO_HRK'!E109/'POSEBNI DIO'!$A$126</f>
        <v>0</v>
      </c>
      <c r="F109" s="10">
        <f>'POSEBNI DIO_HRK'!F109/'POSEBNI DIO'!$A$126</f>
        <v>7432.4772712190588</v>
      </c>
      <c r="G109" s="10">
        <f>'POSEBNI DIO_HRK'!G109/'POSEBNI DIO'!$A$126</f>
        <v>0</v>
      </c>
      <c r="H109" s="10">
        <f>'POSEBNI DIO_HRK'!H109/'POSEBNI DIO'!$A$126</f>
        <v>0</v>
      </c>
      <c r="I109" s="10">
        <f>'POSEBNI DIO_HRK'!I109/'POSEBNI DIO'!$A$126</f>
        <v>0</v>
      </c>
    </row>
    <row r="110" spans="1:9" x14ac:dyDescent="0.25">
      <c r="A110" s="110">
        <v>32</v>
      </c>
      <c r="B110" s="111"/>
      <c r="C110" s="112"/>
      <c r="D110" s="68" t="s">
        <v>24</v>
      </c>
      <c r="E110" s="10">
        <f>'POSEBNI DIO_HRK'!E110/'POSEBNI DIO'!$A$126</f>
        <v>0</v>
      </c>
      <c r="F110" s="11">
        <f>'POSEBNI DIO_HRK'!F110/'POSEBNI DIO'!$A$126</f>
        <v>7432.4772712190588</v>
      </c>
      <c r="G110" s="11">
        <f>'POSEBNI DIO_HRK'!G110/'POSEBNI DIO'!$A$126</f>
        <v>0</v>
      </c>
      <c r="H110" s="11">
        <f>'POSEBNI DIO_HRK'!H110/'POSEBNI DIO'!$A$126</f>
        <v>0</v>
      </c>
      <c r="I110" s="12">
        <f>'POSEBNI DIO_HRK'!I110/'POSEBNI DIO'!$A$126</f>
        <v>0</v>
      </c>
    </row>
    <row r="111" spans="1:9" ht="38.25" customHeight="1" x14ac:dyDescent="0.25">
      <c r="A111" s="104" t="s">
        <v>97</v>
      </c>
      <c r="B111" s="105"/>
      <c r="C111" s="106"/>
      <c r="D111" s="67" t="s">
        <v>92</v>
      </c>
      <c r="E111" s="55">
        <f>'POSEBNI DIO_HRK'!E111/'POSEBNI DIO'!$A$126</f>
        <v>7684.726259207644</v>
      </c>
      <c r="F111" s="55">
        <f>'POSEBNI DIO_HRK'!F111/'POSEBNI DIO'!$A$126</f>
        <v>15130.400159267369</v>
      </c>
      <c r="G111" s="55">
        <f>'POSEBNI DIO_HRK'!G111/'POSEBNI DIO'!$A$126</f>
        <v>0</v>
      </c>
      <c r="H111" s="55">
        <f>'POSEBNI DIO_HRK'!H111/'POSEBNI DIO'!$A$126</f>
        <v>0</v>
      </c>
      <c r="I111" s="55">
        <f>'POSEBNI DIO_HRK'!I111/'POSEBNI DIO'!$A$126</f>
        <v>0</v>
      </c>
    </row>
    <row r="112" spans="1:9" ht="15" customHeight="1" x14ac:dyDescent="0.25">
      <c r="A112" s="107">
        <v>3</v>
      </c>
      <c r="B112" s="108"/>
      <c r="C112" s="109"/>
      <c r="D112" s="68" t="s">
        <v>23</v>
      </c>
      <c r="E112" s="10">
        <f>'POSEBNI DIO_HRK'!E112/'POSEBNI DIO'!$A$126</f>
        <v>7684.726259207644</v>
      </c>
      <c r="F112" s="10">
        <f>'POSEBNI DIO_HRK'!F112/'POSEBNI DIO'!$A$126</f>
        <v>15130.400159267369</v>
      </c>
      <c r="G112" s="10">
        <f>'POSEBNI DIO_HRK'!G112/'POSEBNI DIO'!$A$126</f>
        <v>0</v>
      </c>
      <c r="H112" s="10">
        <f>'POSEBNI DIO_HRK'!H112/'POSEBNI DIO'!$A$126</f>
        <v>0</v>
      </c>
      <c r="I112" s="10">
        <f>'POSEBNI DIO_HRK'!I112/'POSEBNI DIO'!$A$126</f>
        <v>0</v>
      </c>
    </row>
    <row r="113" spans="1:9" x14ac:dyDescent="0.25">
      <c r="A113" s="110">
        <v>31</v>
      </c>
      <c r="B113" s="111"/>
      <c r="C113" s="112"/>
      <c r="D113" s="68" t="s">
        <v>24</v>
      </c>
      <c r="E113" s="10">
        <f>'POSEBNI DIO_HRK'!E113/'POSEBNI DIO'!$A$126</f>
        <v>7020.9064967814711</v>
      </c>
      <c r="F113" s="11">
        <f>'POSEBNI DIO_HRK'!F113/'POSEBNI DIO'!$A$126</f>
        <v>13670.449266706482</v>
      </c>
      <c r="G113" s="11">
        <f>'POSEBNI DIO_HRK'!G113/'POSEBNI DIO'!$A$126</f>
        <v>0</v>
      </c>
      <c r="H113" s="11">
        <f>'POSEBNI DIO_HRK'!H113/'POSEBNI DIO'!$A$126</f>
        <v>0</v>
      </c>
      <c r="I113" s="12">
        <f>'POSEBNI DIO_HRK'!I113/'POSEBNI DIO'!$A$126</f>
        <v>0</v>
      </c>
    </row>
    <row r="114" spans="1:9" x14ac:dyDescent="0.25">
      <c r="A114" s="110">
        <v>32</v>
      </c>
      <c r="B114" s="111"/>
      <c r="C114" s="112"/>
      <c r="D114" s="68" t="s">
        <v>36</v>
      </c>
      <c r="E114" s="10">
        <f>'POSEBNI DIO_HRK'!E114/'POSEBNI DIO'!$A$126</f>
        <v>663.81976242617293</v>
      </c>
      <c r="F114" s="11">
        <f>'POSEBNI DIO_HRK'!F114/'POSEBNI DIO'!$A$126</f>
        <v>1459.9508925608866</v>
      </c>
      <c r="G114" s="11">
        <f>'POSEBNI DIO_HRK'!G114/'POSEBNI DIO'!$A$126</f>
        <v>0</v>
      </c>
      <c r="H114" s="11">
        <f>'POSEBNI DIO_HRK'!H114/'POSEBNI DIO'!$A$126</f>
        <v>0</v>
      </c>
      <c r="I114" s="12">
        <f>'POSEBNI DIO_HRK'!I114/'POSEBNI DIO'!$A$126</f>
        <v>0</v>
      </c>
    </row>
    <row r="115" spans="1:9" ht="15" customHeight="1" x14ac:dyDescent="0.25">
      <c r="A115" s="116" t="s">
        <v>83</v>
      </c>
      <c r="B115" s="117"/>
      <c r="C115" s="118"/>
      <c r="D115" s="73" t="s">
        <v>80</v>
      </c>
      <c r="E115" s="55">
        <f>'POSEBNI DIO_HRK'!E115/'POSEBNI DIO'!$A$126</f>
        <v>0</v>
      </c>
      <c r="F115" s="56">
        <f>'POSEBNI DIO_HRK'!F115/'POSEBNI DIO'!$A$126</f>
        <v>9383.502554914061</v>
      </c>
      <c r="G115" s="56">
        <f>'POSEBNI DIO_HRK'!G115/'POSEBNI DIO'!$A$126</f>
        <v>20329.998009157873</v>
      </c>
      <c r="H115" s="56">
        <f>'POSEBNI DIO_HRK'!H115/'POSEBNI DIO'!$A$126</f>
        <v>18039.996018315749</v>
      </c>
      <c r="I115" s="56">
        <f>'POSEBNI DIO_HRK'!I115/'POSEBNI DIO'!$A$126</f>
        <v>18539.99734554383</v>
      </c>
    </row>
    <row r="116" spans="1:9" ht="15" customHeight="1" x14ac:dyDescent="0.25">
      <c r="A116" s="104" t="s">
        <v>64</v>
      </c>
      <c r="B116" s="105"/>
      <c r="C116" s="106"/>
      <c r="D116" s="67" t="s">
        <v>20</v>
      </c>
      <c r="E116" s="55">
        <f>'POSEBNI DIO_HRK'!E116/'POSEBNI DIO'!$A$126</f>
        <v>0</v>
      </c>
      <c r="F116" s="56">
        <f>'POSEBNI DIO_HRK'!F116/'POSEBNI DIO'!$A$126</f>
        <v>2707.5452916583713</v>
      </c>
      <c r="G116" s="56">
        <f>'POSEBNI DIO_HRK'!G116/'POSEBNI DIO'!$A$126</f>
        <v>8099.9999999999991</v>
      </c>
      <c r="H116" s="56">
        <f>'POSEBNI DIO_HRK'!H116/'POSEBNI DIO'!$A$126</f>
        <v>7189.9993363859576</v>
      </c>
      <c r="I116" s="56">
        <f>'POSEBNI DIO_HRK'!I116/'POSEBNI DIO'!$A$126</f>
        <v>7389.9993363859576</v>
      </c>
    </row>
    <row r="117" spans="1:9" x14ac:dyDescent="0.25">
      <c r="A117" s="107">
        <v>3</v>
      </c>
      <c r="B117" s="108"/>
      <c r="C117" s="109"/>
      <c r="D117" s="68" t="s">
        <v>23</v>
      </c>
      <c r="E117" s="10">
        <f>'POSEBNI DIO_HRK'!E117/'POSEBNI DIO'!$A$126</f>
        <v>0</v>
      </c>
      <c r="F117" s="10">
        <f>'POSEBNI DIO_HRK'!F117/'POSEBNI DIO'!$A$126</f>
        <v>2707.5452916583713</v>
      </c>
      <c r="G117" s="10">
        <f>'POSEBNI DIO_HRK'!G117/'POSEBNI DIO'!$A$126</f>
        <v>8099.9999999999991</v>
      </c>
      <c r="H117" s="10">
        <f>'POSEBNI DIO_HRK'!H117/'POSEBNI DIO'!$A$126</f>
        <v>7189.9993363859576</v>
      </c>
      <c r="I117" s="10">
        <f>'POSEBNI DIO_HRK'!I117/'POSEBNI DIO'!$A$126</f>
        <v>7389.9993363859576</v>
      </c>
    </row>
    <row r="118" spans="1:9" x14ac:dyDescent="0.25">
      <c r="A118" s="110">
        <v>31</v>
      </c>
      <c r="B118" s="111"/>
      <c r="C118" s="112"/>
      <c r="D118" s="68" t="s">
        <v>24</v>
      </c>
      <c r="E118" s="10">
        <f>'POSEBNI DIO_HRK'!E118/'POSEBNI DIO'!$A$126</f>
        <v>0</v>
      </c>
      <c r="F118" s="11">
        <f>'POSEBNI DIO_HRK'!F118/'POSEBNI DIO'!$A$126</f>
        <v>2707.5452916583713</v>
      </c>
      <c r="G118" s="11">
        <f>'POSEBNI DIO_HRK'!G118/'POSEBNI DIO'!$A$126</f>
        <v>8099.9999999999991</v>
      </c>
      <c r="H118" s="11">
        <f>'POSEBNI DIO_HRK'!H118/'POSEBNI DIO'!$A$126</f>
        <v>7189.9993363859576</v>
      </c>
      <c r="I118" s="12">
        <f>'POSEBNI DIO_HRK'!I118/'POSEBNI DIO'!$A$126</f>
        <v>7389.9993363859576</v>
      </c>
    </row>
    <row r="119" spans="1:9" x14ac:dyDescent="0.25">
      <c r="A119" s="104" t="s">
        <v>97</v>
      </c>
      <c r="B119" s="105"/>
      <c r="C119" s="106"/>
      <c r="D119" s="67" t="s">
        <v>92</v>
      </c>
      <c r="E119" s="55">
        <f>'POSEBNI DIO_HRK'!E119/'POSEBNI DIO'!$A$126</f>
        <v>0</v>
      </c>
      <c r="F119" s="56">
        <f>'POSEBNI DIO_HRK'!F119/'POSEBNI DIO'!$A$126</f>
        <v>6675.9572632556901</v>
      </c>
      <c r="G119" s="56">
        <f>'POSEBNI DIO_HRK'!G119/'POSEBNI DIO'!$A$126</f>
        <v>12229.998009157873</v>
      </c>
      <c r="H119" s="56">
        <f>'POSEBNI DIO_HRK'!H119/'POSEBNI DIO'!$A$126</f>
        <v>10849.99668192979</v>
      </c>
      <c r="I119" s="56">
        <f>'POSEBNI DIO_HRK'!I119/'POSEBNI DIO'!$A$126</f>
        <v>11149.998009157873</v>
      </c>
    </row>
    <row r="120" spans="1:9" ht="38.25" customHeight="1" x14ac:dyDescent="0.25">
      <c r="A120" s="107">
        <v>3</v>
      </c>
      <c r="B120" s="108"/>
      <c r="C120" s="109"/>
      <c r="D120" s="68" t="s">
        <v>23</v>
      </c>
      <c r="E120" s="10">
        <f>'POSEBNI DIO_HRK'!E120/'POSEBNI DIO'!$A$126</f>
        <v>0</v>
      </c>
      <c r="F120" s="10">
        <f>'POSEBNI DIO_HRK'!F120/'POSEBNI DIO'!$A$126</f>
        <v>6675.9572632556901</v>
      </c>
      <c r="G120" s="10">
        <f>'POSEBNI DIO_HRK'!G120/'POSEBNI DIO'!$A$126</f>
        <v>12229.998009157873</v>
      </c>
      <c r="H120" s="10">
        <f>'POSEBNI DIO_HRK'!H120/'POSEBNI DIO'!$A$126</f>
        <v>10849.99668192979</v>
      </c>
      <c r="I120" s="10">
        <f>'POSEBNI DIO_HRK'!I120/'POSEBNI DIO'!$A$126</f>
        <v>11149.998009157873</v>
      </c>
    </row>
    <row r="121" spans="1:9" ht="15" customHeight="1" x14ac:dyDescent="0.25">
      <c r="A121" s="110">
        <v>31</v>
      </c>
      <c r="B121" s="111"/>
      <c r="C121" s="112"/>
      <c r="D121" s="68" t="s">
        <v>24</v>
      </c>
      <c r="E121" s="10">
        <f>'POSEBNI DIO_HRK'!E121/'POSEBNI DIO'!$A$126</f>
        <v>0</v>
      </c>
      <c r="F121" s="11">
        <f>'POSEBNI DIO_HRK'!F121/'POSEBNI DIO'!$A$126</f>
        <v>6145.0660295971857</v>
      </c>
      <c r="G121" s="11">
        <f>'POSEBNI DIO_HRK'!G121/'POSEBNI DIO'!$A$126</f>
        <v>10799.998672771915</v>
      </c>
      <c r="H121" s="11">
        <f>'POSEBNI DIO_HRK'!H121/'POSEBNI DIO'!$A$126</f>
        <v>9579.9986727719152</v>
      </c>
      <c r="I121" s="12">
        <f>'POSEBNI DIO_HRK'!I121/'POSEBNI DIO'!$A$126</f>
        <v>9839.9986727719152</v>
      </c>
    </row>
    <row r="122" spans="1:9" x14ac:dyDescent="0.25">
      <c r="A122" s="110">
        <v>32</v>
      </c>
      <c r="B122" s="111"/>
      <c r="C122" s="112"/>
      <c r="D122" s="68" t="s">
        <v>36</v>
      </c>
      <c r="E122" s="10">
        <f>'POSEBNI DIO_HRK'!E122/'POSEBNI DIO'!$A$126</f>
        <v>0</v>
      </c>
      <c r="F122" s="11">
        <f>'POSEBNI DIO_HRK'!F122/'POSEBNI DIO'!$A$126</f>
        <v>530.89123365850423</v>
      </c>
      <c r="G122" s="11">
        <f>'POSEBNI DIO_HRK'!G122/'POSEBNI DIO'!$A$126</f>
        <v>1429.9993363859578</v>
      </c>
      <c r="H122" s="11">
        <f>'POSEBNI DIO_HRK'!H122/'POSEBNI DIO'!$A$126</f>
        <v>1269.9980091578736</v>
      </c>
      <c r="I122" s="12">
        <f>'POSEBNI DIO_HRK'!I122/'POSEBNI DIO'!$A$126</f>
        <v>1309.999336385958</v>
      </c>
    </row>
    <row r="123" spans="1:9" x14ac:dyDescent="0.25">
      <c r="A123" s="110">
        <v>31</v>
      </c>
      <c r="B123" s="111"/>
      <c r="C123" s="112"/>
      <c r="D123" s="68" t="s">
        <v>24</v>
      </c>
      <c r="E123" s="10">
        <f>'POSEBNI DIO_HRK'!E123/'POSEBNI DIO'!$A$126</f>
        <v>0</v>
      </c>
      <c r="F123" s="11">
        <f>'POSEBNI DIO_HRK'!F123/'POSEBNI DIO'!$A$126</f>
        <v>2707.5452916583713</v>
      </c>
      <c r="G123" s="11">
        <f>'POSEBNI DIO_HRK'!G123/'POSEBNI DIO'!$A$126</f>
        <v>8099.9999999999991</v>
      </c>
      <c r="H123" s="11">
        <f>'POSEBNI DIO_HRK'!H123/'POSEBNI DIO'!$A$126</f>
        <v>7189.9993363859576</v>
      </c>
      <c r="I123" s="12">
        <f>'POSEBNI DIO_HRK'!I123/'POSEBNI DIO'!$A$126</f>
        <v>7389.9993363859576</v>
      </c>
    </row>
    <row r="125" spans="1:9" x14ac:dyDescent="0.25">
      <c r="A125" t="s">
        <v>110</v>
      </c>
    </row>
    <row r="126" spans="1:9" x14ac:dyDescent="0.25">
      <c r="A126">
        <v>7.5345000000000004</v>
      </c>
    </row>
  </sheetData>
  <mergeCells count="109">
    <mergeCell ref="A9:C9"/>
    <mergeCell ref="A10:C10"/>
    <mergeCell ref="A11:C11"/>
    <mergeCell ref="A12:C12"/>
    <mergeCell ref="A13:C13"/>
    <mergeCell ref="A14:C14"/>
    <mergeCell ref="A1:I1"/>
    <mergeCell ref="A3:I3"/>
    <mergeCell ref="A5:C5"/>
    <mergeCell ref="A6:C6"/>
    <mergeCell ref="A7:C7"/>
    <mergeCell ref="A8:C8"/>
    <mergeCell ref="A21:C21"/>
    <mergeCell ref="A22:C22"/>
    <mergeCell ref="A24:C24"/>
    <mergeCell ref="A25:C25"/>
    <mergeCell ref="A26:C26"/>
    <mergeCell ref="A27:C27"/>
    <mergeCell ref="A15:C15"/>
    <mergeCell ref="A16:C16"/>
    <mergeCell ref="A17:C17"/>
    <mergeCell ref="A18:C18"/>
    <mergeCell ref="A19:C19"/>
    <mergeCell ref="A20:C20"/>
    <mergeCell ref="A34:C34"/>
    <mergeCell ref="A35:C35"/>
    <mergeCell ref="A36:C36"/>
    <mergeCell ref="A37:C37"/>
    <mergeCell ref="A38:C38"/>
    <mergeCell ref="A39:C39"/>
    <mergeCell ref="A28:C28"/>
    <mergeCell ref="A29:C29"/>
    <mergeCell ref="A30:C30"/>
    <mergeCell ref="A31:C31"/>
    <mergeCell ref="A32:C32"/>
    <mergeCell ref="A33:C33"/>
    <mergeCell ref="A47:C47"/>
    <mergeCell ref="A48:C48"/>
    <mergeCell ref="A51:C51"/>
    <mergeCell ref="A52:C52"/>
    <mergeCell ref="A53:C53"/>
    <mergeCell ref="A54:C54"/>
    <mergeCell ref="A40:C40"/>
    <mergeCell ref="A41:C41"/>
    <mergeCell ref="A42:C42"/>
    <mergeCell ref="A44:C44"/>
    <mergeCell ref="A45:C45"/>
    <mergeCell ref="A46:C46"/>
    <mergeCell ref="A61:C61"/>
    <mergeCell ref="A62:C62"/>
    <mergeCell ref="A63:C63"/>
    <mergeCell ref="A64:C64"/>
    <mergeCell ref="A65:C65"/>
    <mergeCell ref="A66:C66"/>
    <mergeCell ref="A55:C55"/>
    <mergeCell ref="A56:C56"/>
    <mergeCell ref="A57:C57"/>
    <mergeCell ref="A58:C58"/>
    <mergeCell ref="A59:C59"/>
    <mergeCell ref="A60:C60"/>
    <mergeCell ref="A74:C74"/>
    <mergeCell ref="A75:C75"/>
    <mergeCell ref="A76:C76"/>
    <mergeCell ref="A77:C77"/>
    <mergeCell ref="A78:C78"/>
    <mergeCell ref="A79:C79"/>
    <mergeCell ref="A67:C67"/>
    <mergeCell ref="A68:C68"/>
    <mergeCell ref="A69:C69"/>
    <mergeCell ref="A70:C70"/>
    <mergeCell ref="A71:C71"/>
    <mergeCell ref="A73:C73"/>
    <mergeCell ref="A87:C87"/>
    <mergeCell ref="A90:C90"/>
    <mergeCell ref="A93:C93"/>
    <mergeCell ref="A96:C96"/>
    <mergeCell ref="A97:C97"/>
    <mergeCell ref="A98:C98"/>
    <mergeCell ref="A80:C80"/>
    <mergeCell ref="A81:C81"/>
    <mergeCell ref="A82:C82"/>
    <mergeCell ref="A83:C83"/>
    <mergeCell ref="A84:C84"/>
    <mergeCell ref="A85:C85"/>
    <mergeCell ref="A105:C105"/>
    <mergeCell ref="A106:C106"/>
    <mergeCell ref="A107:C107"/>
    <mergeCell ref="A108:C108"/>
    <mergeCell ref="A109:C109"/>
    <mergeCell ref="A110:C110"/>
    <mergeCell ref="A99:C99"/>
    <mergeCell ref="A100:C100"/>
    <mergeCell ref="A101:C101"/>
    <mergeCell ref="A102:C102"/>
    <mergeCell ref="A103:C103"/>
    <mergeCell ref="A104:C104"/>
    <mergeCell ref="A123:C123"/>
    <mergeCell ref="A117:C117"/>
    <mergeCell ref="A118:C118"/>
    <mergeCell ref="A119:C119"/>
    <mergeCell ref="A120:C120"/>
    <mergeCell ref="A121:C121"/>
    <mergeCell ref="A122:C122"/>
    <mergeCell ref="A111:C111"/>
    <mergeCell ref="A112:C112"/>
    <mergeCell ref="A113:C113"/>
    <mergeCell ref="A114:C114"/>
    <mergeCell ref="A115:C115"/>
    <mergeCell ref="A116:C116"/>
  </mergeCells>
  <pageMargins left="0.7" right="0.7" top="0.75" bottom="0.75" header="0.3" footer="0.3"/>
  <pageSetup paperSize="9" scale="7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10</vt:i4>
      </vt:variant>
    </vt:vector>
  </HeadingPairs>
  <TitlesOfParts>
    <vt:vector size="10" baseType="lpstr">
      <vt:lpstr>SAŽETAK</vt:lpstr>
      <vt:lpstr>SAŽETAK_EUR</vt:lpstr>
      <vt:lpstr> Račun prihoda i rashoda_HRK</vt:lpstr>
      <vt:lpstr> Račun prihoda i rashoda </vt:lpstr>
      <vt:lpstr>Rashodi prema funkc.kl._HRK</vt:lpstr>
      <vt:lpstr>Rashodi prema funkc.kl.</vt:lpstr>
      <vt:lpstr>Račun financiranja</vt:lpstr>
      <vt:lpstr>POSEBNI DIO_HRK</vt:lpstr>
      <vt:lpstr>POSEBNI DIO</vt:lpstr>
      <vt:lpstr>List2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OŠ braće Radić</cp:lastModifiedBy>
  <cp:lastPrinted>2022-11-21T10:29:46Z</cp:lastPrinted>
  <dcterms:created xsi:type="dcterms:W3CDTF">2022-08-12T12:51:27Z</dcterms:created>
  <dcterms:modified xsi:type="dcterms:W3CDTF">2022-11-23T10:34:05Z</dcterms:modified>
</cp:coreProperties>
</file>