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orisnik\Desktop\2022 2023\Financije\"/>
    </mc:Choice>
  </mc:AlternateContent>
  <xr:revisionPtr revIDLastSave="0" documentId="8_{423EFC7D-2849-43A8-8C19-A324E4185E4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484"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F287" i="9"/>
  <c r="F286" i="9"/>
  <c r="H285" i="9"/>
  <c r="G285" i="9"/>
  <c r="F285" i="9"/>
  <c r="H284" i="9"/>
  <c r="G284" i="9"/>
  <c r="F284" i="9"/>
  <c r="H283" i="9"/>
  <c r="G283" i="9"/>
  <c r="E283" i="9" s="1"/>
  <c r="F283" i="9"/>
  <c r="F282" i="9"/>
  <c r="H281" i="9"/>
  <c r="G281" i="9"/>
  <c r="E281" i="9" s="1"/>
  <c r="B281" i="9" s="1"/>
  <c r="F281" i="9"/>
  <c r="H280" i="9"/>
  <c r="E280" i="9" s="1"/>
  <c r="G280" i="9"/>
  <c r="F280" i="9"/>
  <c r="H279" i="9"/>
  <c r="G279" i="9"/>
  <c r="F279" i="9"/>
  <c r="E279" i="9"/>
  <c r="B279" i="9" s="1"/>
  <c r="F278" i="9"/>
  <c r="F277" i="9"/>
  <c r="F276" i="9"/>
  <c r="L274" i="9"/>
  <c r="F274" i="9" s="1"/>
  <c r="H274" i="9"/>
  <c r="I273" i="9"/>
  <c r="H273" i="9"/>
  <c r="E273" i="9" s="1"/>
  <c r="B273" i="9" s="1"/>
  <c r="F273" i="9"/>
  <c r="E272" i="9"/>
  <c r="M271" i="9"/>
  <c r="L271" i="9"/>
  <c r="E271" i="9"/>
  <c r="M270" i="9"/>
  <c r="L270" i="9"/>
  <c r="E270" i="9"/>
  <c r="M269" i="9"/>
  <c r="L269" i="9"/>
  <c r="E269" i="9"/>
  <c r="M268" i="9"/>
  <c r="L268" i="9"/>
  <c r="F268" i="9" s="1"/>
  <c r="E268" i="9"/>
  <c r="M267" i="9"/>
  <c r="L267" i="9"/>
  <c r="F267" i="9" s="1"/>
  <c r="E267" i="9"/>
  <c r="M266" i="9"/>
  <c r="F266" i="9" s="1"/>
  <c r="L266" i="9"/>
  <c r="E266" i="9"/>
  <c r="M265" i="9"/>
  <c r="L265" i="9"/>
  <c r="F265" i="9" s="1"/>
  <c r="E265" i="9"/>
  <c r="M264" i="9"/>
  <c r="F264" i="9" s="1"/>
  <c r="B264" i="9" s="1"/>
  <c r="L264" i="9"/>
  <c r="E264" i="9"/>
  <c r="M263" i="9"/>
  <c r="L263" i="9"/>
  <c r="E263" i="9"/>
  <c r="M262" i="9"/>
  <c r="L262" i="9"/>
  <c r="E262" i="9"/>
  <c r="M261" i="9"/>
  <c r="L261" i="9"/>
  <c r="E261" i="9"/>
  <c r="M260" i="9"/>
  <c r="L260" i="9"/>
  <c r="F260" i="9" s="1"/>
  <c r="E260" i="9"/>
  <c r="M259" i="9"/>
  <c r="L259" i="9"/>
  <c r="F259" i="9" s="1"/>
  <c r="E259" i="9"/>
  <c r="M258" i="9"/>
  <c r="F258" i="9" s="1"/>
  <c r="B258" i="9" s="1"/>
  <c r="L258" i="9"/>
  <c r="E258" i="9"/>
  <c r="M257" i="9"/>
  <c r="L257" i="9"/>
  <c r="F257" i="9" s="1"/>
  <c r="E257" i="9"/>
  <c r="M256" i="9"/>
  <c r="L256" i="9"/>
  <c r="F256" i="9"/>
  <c r="B256" i="9" s="1"/>
  <c r="E256" i="9"/>
  <c r="M255" i="9"/>
  <c r="L255" i="9"/>
  <c r="E255" i="9"/>
  <c r="M254" i="9"/>
  <c r="L254" i="9"/>
  <c r="E254" i="9"/>
  <c r="M253" i="9"/>
  <c r="L253" i="9"/>
  <c r="E253" i="9"/>
  <c r="M252" i="9"/>
  <c r="L252" i="9"/>
  <c r="F252" i="9" s="1"/>
  <c r="E252" i="9"/>
  <c r="M251" i="9"/>
  <c r="L251" i="9"/>
  <c r="F251" i="9" s="1"/>
  <c r="E251" i="9"/>
  <c r="M250" i="9"/>
  <c r="F250" i="9" s="1"/>
  <c r="B250" i="9" s="1"/>
  <c r="L250" i="9"/>
  <c r="E250" i="9"/>
  <c r="M249" i="9"/>
  <c r="L249" i="9"/>
  <c r="F249" i="9" s="1"/>
  <c r="E249" i="9"/>
  <c r="M248" i="9"/>
  <c r="L248" i="9"/>
  <c r="F248" i="9"/>
  <c r="B248" i="9" s="1"/>
  <c r="E248" i="9"/>
  <c r="M247" i="9"/>
  <c r="L247" i="9"/>
  <c r="E247" i="9"/>
  <c r="M246" i="9"/>
  <c r="L246" i="9"/>
  <c r="E246" i="9"/>
  <c r="M245" i="9"/>
  <c r="L245" i="9"/>
  <c r="E245" i="9"/>
  <c r="M244" i="9"/>
  <c r="L244" i="9"/>
  <c r="F244" i="9" s="1"/>
  <c r="B244" i="9" s="1"/>
  <c r="E244" i="9"/>
  <c r="M243" i="9"/>
  <c r="L243" i="9"/>
  <c r="F243" i="9" s="1"/>
  <c r="E243" i="9"/>
  <c r="M242" i="9"/>
  <c r="F242" i="9" s="1"/>
  <c r="L242" i="9"/>
  <c r="E242" i="9"/>
  <c r="M241" i="9"/>
  <c r="L241" i="9"/>
  <c r="F241" i="9" s="1"/>
  <c r="E241" i="9"/>
  <c r="M240" i="9"/>
  <c r="F240" i="9" s="1"/>
  <c r="B240" i="9" s="1"/>
  <c r="L240" i="9"/>
  <c r="E240" i="9"/>
  <c r="M239" i="9"/>
  <c r="L239" i="9"/>
  <c r="E239" i="9"/>
  <c r="M238" i="9"/>
  <c r="L238" i="9"/>
  <c r="E238" i="9"/>
  <c r="M237" i="9"/>
  <c r="L237" i="9"/>
  <c r="E237" i="9"/>
  <c r="M236" i="9"/>
  <c r="L236" i="9"/>
  <c r="F236" i="9" s="1"/>
  <c r="E236" i="9"/>
  <c r="M235" i="9"/>
  <c r="L235" i="9"/>
  <c r="F235" i="9" s="1"/>
  <c r="E235" i="9"/>
  <c r="M234" i="9"/>
  <c r="F234" i="9" s="1"/>
  <c r="L234" i="9"/>
  <c r="E234" i="9"/>
  <c r="M233" i="9"/>
  <c r="L233" i="9"/>
  <c r="F233" i="9" s="1"/>
  <c r="E233" i="9"/>
  <c r="M232" i="9"/>
  <c r="F232" i="9" s="1"/>
  <c r="B232" i="9" s="1"/>
  <c r="L232" i="9"/>
  <c r="E232" i="9"/>
  <c r="M231" i="9"/>
  <c r="L231" i="9"/>
  <c r="E231" i="9"/>
  <c r="M230" i="9"/>
  <c r="L230" i="9"/>
  <c r="E230" i="9"/>
  <c r="M229" i="9"/>
  <c r="L229" i="9"/>
  <c r="E229" i="9"/>
  <c r="M228" i="9"/>
  <c r="L228" i="9"/>
  <c r="F228" i="9" s="1"/>
  <c r="E228" i="9"/>
  <c r="M227" i="9"/>
  <c r="L227" i="9"/>
  <c r="F227" i="9" s="1"/>
  <c r="E227" i="9"/>
  <c r="M226" i="9"/>
  <c r="F226" i="9" s="1"/>
  <c r="B226" i="9" s="1"/>
  <c r="L226" i="9"/>
  <c r="E226" i="9"/>
  <c r="H225" i="9"/>
  <c r="G225" i="9"/>
  <c r="E225" i="9" s="1"/>
  <c r="B225" i="9" s="1"/>
  <c r="F225" i="9"/>
  <c r="M224" i="9"/>
  <c r="L224" i="9"/>
  <c r="F224" i="9" s="1"/>
  <c r="E224" i="9"/>
  <c r="M223" i="9"/>
  <c r="L223" i="9"/>
  <c r="F223" i="9" s="1"/>
  <c r="E223" i="9"/>
  <c r="M222" i="9"/>
  <c r="L222" i="9"/>
  <c r="E222" i="9"/>
  <c r="M221" i="9"/>
  <c r="L221" i="9"/>
  <c r="F221" i="9" s="1"/>
  <c r="E221" i="9"/>
  <c r="M220" i="9"/>
  <c r="L220" i="9"/>
  <c r="F220" i="9"/>
  <c r="B220" i="9" s="1"/>
  <c r="E220" i="9"/>
  <c r="M219" i="9"/>
  <c r="L219" i="9"/>
  <c r="E219" i="9"/>
  <c r="M218" i="9"/>
  <c r="L218" i="9"/>
  <c r="E218" i="9"/>
  <c r="M217" i="9"/>
  <c r="L217" i="9"/>
  <c r="F217" i="9" s="1"/>
  <c r="E217" i="9"/>
  <c r="M216" i="9"/>
  <c r="F216" i="9" s="1"/>
  <c r="B216" i="9" s="1"/>
  <c r="L216" i="9"/>
  <c r="E216" i="9"/>
  <c r="M215" i="9"/>
  <c r="L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H156" i="9"/>
  <c r="G156" i="9"/>
  <c r="E156" i="9" s="1"/>
  <c r="F156" i="9"/>
  <c r="H155" i="9"/>
  <c r="G155" i="9"/>
  <c r="F155" i="9"/>
  <c r="H154" i="9"/>
  <c r="G154" i="9"/>
  <c r="E154" i="9" s="1"/>
  <c r="B154" i="9" s="1"/>
  <c r="F154" i="9"/>
  <c r="H153" i="9"/>
  <c r="E153" i="9" s="1"/>
  <c r="B153" i="9" s="1"/>
  <c r="G153" i="9"/>
  <c r="F153" i="9"/>
  <c r="H152" i="9"/>
  <c r="G152" i="9"/>
  <c r="E152" i="9" s="1"/>
  <c r="B152" i="9" s="1"/>
  <c r="F152" i="9"/>
  <c r="H151" i="9"/>
  <c r="G151" i="9"/>
  <c r="E151" i="9" s="1"/>
  <c r="F151" i="9"/>
  <c r="H150" i="9"/>
  <c r="G150" i="9"/>
  <c r="F150" i="9"/>
  <c r="H149" i="9"/>
  <c r="G149" i="9"/>
  <c r="F149" i="9"/>
  <c r="H148" i="9"/>
  <c r="E148" i="9" s="1"/>
  <c r="B148" i="9" s="1"/>
  <c r="G148" i="9"/>
  <c r="F148" i="9"/>
  <c r="H147" i="9"/>
  <c r="E147" i="9" s="1"/>
  <c r="G147" i="9"/>
  <c r="F147" i="9"/>
  <c r="H146" i="9"/>
  <c r="G146" i="9"/>
  <c r="F146" i="9"/>
  <c r="H145" i="9"/>
  <c r="G145" i="9"/>
  <c r="E145" i="9" s="1"/>
  <c r="B145" i="9" s="1"/>
  <c r="F145" i="9"/>
  <c r="H144" i="9"/>
  <c r="G144" i="9"/>
  <c r="E144" i="9" s="1"/>
  <c r="B144" i="9" s="1"/>
  <c r="F144" i="9"/>
  <c r="H143" i="9"/>
  <c r="G143" i="9"/>
  <c r="E143" i="9" s="1"/>
  <c r="F143" i="9"/>
  <c r="F142" i="9"/>
  <c r="H141" i="9"/>
  <c r="G141" i="9"/>
  <c r="F141" i="9"/>
  <c r="H140" i="9"/>
  <c r="G140" i="9"/>
  <c r="E140" i="9" s="1"/>
  <c r="F140" i="9"/>
  <c r="H139" i="9"/>
  <c r="G139" i="9"/>
  <c r="F139" i="9"/>
  <c r="H138" i="9"/>
  <c r="G138" i="9"/>
  <c r="F138" i="9"/>
  <c r="H137" i="9"/>
  <c r="G137" i="9"/>
  <c r="E137" i="9" s="1"/>
  <c r="B137" i="9" s="1"/>
  <c r="F137" i="9"/>
  <c r="H136" i="9"/>
  <c r="E136" i="9" s="1"/>
  <c r="G136" i="9"/>
  <c r="F136" i="9"/>
  <c r="H135" i="9"/>
  <c r="E135" i="9" s="1"/>
  <c r="B135" i="9" s="1"/>
  <c r="G135" i="9"/>
  <c r="F135" i="9"/>
  <c r="H134" i="9"/>
  <c r="G134" i="9"/>
  <c r="F134" i="9"/>
  <c r="H133" i="9"/>
  <c r="G133" i="9"/>
  <c r="F133" i="9"/>
  <c r="H132" i="9"/>
  <c r="G132" i="9"/>
  <c r="E132" i="9" s="1"/>
  <c r="F132" i="9"/>
  <c r="H131" i="9"/>
  <c r="G131" i="9"/>
  <c r="F131" i="9"/>
  <c r="H130" i="9"/>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F121" i="9"/>
  <c r="H120" i="9"/>
  <c r="G120" i="9"/>
  <c r="E120" i="9" s="1"/>
  <c r="B120" i="9" s="1"/>
  <c r="F120" i="9"/>
  <c r="H119" i="9"/>
  <c r="G119" i="9"/>
  <c r="E119" i="9" s="1"/>
  <c r="B119" i="9" s="1"/>
  <c r="F119" i="9"/>
  <c r="H118" i="9"/>
  <c r="G118" i="9"/>
  <c r="E118" i="9" s="1"/>
  <c r="B118" i="9" s="1"/>
  <c r="F118" i="9"/>
  <c r="H117" i="9"/>
  <c r="G117" i="9"/>
  <c r="F117" i="9"/>
  <c r="H116" i="9"/>
  <c r="G116" i="9"/>
  <c r="F116" i="9"/>
  <c r="E116" i="9"/>
  <c r="B116" i="9" s="1"/>
  <c r="H115" i="9"/>
  <c r="G115" i="9"/>
  <c r="F115" i="9"/>
  <c r="E115" i="9"/>
  <c r="H114" i="9"/>
  <c r="G114" i="9"/>
  <c r="E114" i="9" s="1"/>
  <c r="B114" i="9" s="1"/>
  <c r="F114" i="9"/>
  <c r="H113" i="9"/>
  <c r="G113" i="9"/>
  <c r="F113" i="9"/>
  <c r="H112" i="9"/>
  <c r="G112" i="9"/>
  <c r="E112" i="9" s="1"/>
  <c r="F112" i="9"/>
  <c r="H111" i="9"/>
  <c r="G111" i="9"/>
  <c r="F111" i="9"/>
  <c r="H110" i="9"/>
  <c r="G110" i="9"/>
  <c r="F110" i="9"/>
  <c r="H109" i="9"/>
  <c r="G109" i="9"/>
  <c r="F109" i="9"/>
  <c r="H108" i="9"/>
  <c r="E108" i="9" s="1"/>
  <c r="G108" i="9"/>
  <c r="F108" i="9"/>
  <c r="H107" i="9"/>
  <c r="E107" i="9" s="1"/>
  <c r="G107" i="9"/>
  <c r="F107" i="9"/>
  <c r="H106" i="9"/>
  <c r="G106" i="9"/>
  <c r="F106" i="9"/>
  <c r="H105" i="9"/>
  <c r="G105" i="9"/>
  <c r="E105" i="9" s="1"/>
  <c r="B105" i="9" s="1"/>
  <c r="F105" i="9"/>
  <c r="H104" i="9"/>
  <c r="G104" i="9"/>
  <c r="E104" i="9" s="1"/>
  <c r="F104" i="9"/>
  <c r="H103" i="9"/>
  <c r="G103" i="9"/>
  <c r="F103" i="9"/>
  <c r="H102" i="9"/>
  <c r="G102" i="9"/>
  <c r="F102" i="9"/>
  <c r="H101" i="9"/>
  <c r="G101" i="9"/>
  <c r="F101" i="9"/>
  <c r="H100" i="9"/>
  <c r="E100" i="9" s="1"/>
  <c r="G100" i="9"/>
  <c r="F100" i="9"/>
  <c r="H99" i="9"/>
  <c r="E99" i="9" s="1"/>
  <c r="G99" i="9"/>
  <c r="F99" i="9"/>
  <c r="H98" i="9"/>
  <c r="G98" i="9"/>
  <c r="F98" i="9"/>
  <c r="H97" i="9"/>
  <c r="G97" i="9"/>
  <c r="E97" i="9" s="1"/>
  <c r="B97" i="9" s="1"/>
  <c r="F97" i="9"/>
  <c r="H96" i="9"/>
  <c r="G96" i="9"/>
  <c r="E96" i="9" s="1"/>
  <c r="B96" i="9" s="1"/>
  <c r="F96" i="9"/>
  <c r="H95" i="9"/>
  <c r="G95" i="9"/>
  <c r="E95" i="9" s="1"/>
  <c r="B95" i="9" s="1"/>
  <c r="F95" i="9"/>
  <c r="H94" i="9"/>
  <c r="G94" i="9"/>
  <c r="E94" i="9" s="1"/>
  <c r="B94" i="9" s="1"/>
  <c r="F94" i="9"/>
  <c r="H93" i="9"/>
  <c r="G93" i="9"/>
  <c r="F93" i="9"/>
  <c r="H92" i="9"/>
  <c r="G92" i="9"/>
  <c r="F92" i="9"/>
  <c r="E92" i="9"/>
  <c r="B92" i="9" s="1"/>
  <c r="H91" i="9"/>
  <c r="G91" i="9"/>
  <c r="E91" i="9" s="1"/>
  <c r="F91" i="9"/>
  <c r="H90" i="9"/>
  <c r="G90" i="9"/>
  <c r="F90" i="9"/>
  <c r="H89" i="9"/>
  <c r="G89" i="9"/>
  <c r="F89" i="9"/>
  <c r="H88" i="9"/>
  <c r="G88" i="9"/>
  <c r="E88" i="9" s="1"/>
  <c r="F88" i="9"/>
  <c r="H87" i="9"/>
  <c r="E87" i="9" s="1"/>
  <c r="G87" i="9"/>
  <c r="F87" i="9"/>
  <c r="H86" i="9"/>
  <c r="G86" i="9"/>
  <c r="E86" i="9" s="1"/>
  <c r="B86" i="9" s="1"/>
  <c r="F86" i="9"/>
  <c r="H85" i="9"/>
  <c r="G85" i="9"/>
  <c r="F85" i="9"/>
  <c r="H84" i="9"/>
  <c r="G84" i="9"/>
  <c r="E84" i="9" s="1"/>
  <c r="B84" i="9" s="1"/>
  <c r="F84" i="9"/>
  <c r="H83" i="9"/>
  <c r="G83" i="9"/>
  <c r="E83" i="9" s="1"/>
  <c r="F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E76" i="9" s="1"/>
  <c r="B76" i="9" s="1"/>
  <c r="F76" i="9"/>
  <c r="H75" i="9"/>
  <c r="G75" i="9"/>
  <c r="E75" i="9" s="1"/>
  <c r="F75" i="9"/>
  <c r="H74" i="9"/>
  <c r="G74" i="9"/>
  <c r="E74" i="9" s="1"/>
  <c r="B74" i="9" s="1"/>
  <c r="F74" i="9"/>
  <c r="H73" i="9"/>
  <c r="G73" i="9"/>
  <c r="F73" i="9"/>
  <c r="H72" i="9"/>
  <c r="G72" i="9"/>
  <c r="F72" i="9"/>
  <c r="H71" i="9"/>
  <c r="G71" i="9"/>
  <c r="E71" i="9" s="1"/>
  <c r="B71" i="9" s="1"/>
  <c r="F71" i="9"/>
  <c r="H70" i="9"/>
  <c r="G70" i="9"/>
  <c r="F70" i="9"/>
  <c r="H69" i="9"/>
  <c r="G69" i="9"/>
  <c r="F69" i="9"/>
  <c r="H68" i="9"/>
  <c r="E68" i="9" s="1"/>
  <c r="B68" i="9" s="1"/>
  <c r="G68" i="9"/>
  <c r="F68" i="9"/>
  <c r="H67" i="9"/>
  <c r="E67" i="9" s="1"/>
  <c r="G67" i="9"/>
  <c r="F67" i="9"/>
  <c r="H66" i="9"/>
  <c r="G66" i="9"/>
  <c r="F66" i="9"/>
  <c r="H65" i="9"/>
  <c r="G65" i="9"/>
  <c r="E65" i="9" s="1"/>
  <c r="B65" i="9" s="1"/>
  <c r="F65" i="9"/>
  <c r="H64" i="9"/>
  <c r="G64" i="9"/>
  <c r="F64" i="9"/>
  <c r="H63" i="9"/>
  <c r="G63" i="9"/>
  <c r="E63" i="9" s="1"/>
  <c r="B63" i="9" s="1"/>
  <c r="F63" i="9"/>
  <c r="H62" i="9"/>
  <c r="G62" i="9"/>
  <c r="F62" i="9"/>
  <c r="H61" i="9"/>
  <c r="G61" i="9"/>
  <c r="F61" i="9"/>
  <c r="H60" i="9"/>
  <c r="E60" i="9" s="1"/>
  <c r="B60" i="9" s="1"/>
  <c r="G60" i="9"/>
  <c r="F60" i="9"/>
  <c r="H59" i="9"/>
  <c r="E59" i="9" s="1"/>
  <c r="G59" i="9"/>
  <c r="F59" i="9"/>
  <c r="H58" i="9"/>
  <c r="G58" i="9"/>
  <c r="F58" i="9"/>
  <c r="H57" i="9"/>
  <c r="G57" i="9"/>
  <c r="E57" i="9" s="1"/>
  <c r="F57" i="9"/>
  <c r="B57" i="9"/>
  <c r="H56" i="9"/>
  <c r="G56" i="9"/>
  <c r="F56" i="9"/>
  <c r="E56" i="9"/>
  <c r="B56" i="9" s="1"/>
  <c r="H55" i="9"/>
  <c r="G55" i="9"/>
  <c r="E55" i="9" s="1"/>
  <c r="B55" i="9" s="1"/>
  <c r="F55" i="9"/>
  <c r="H54" i="9"/>
  <c r="G54" i="9"/>
  <c r="F54" i="9"/>
  <c r="H53" i="9"/>
  <c r="G53" i="9"/>
  <c r="F53" i="9"/>
  <c r="H52" i="9"/>
  <c r="E52" i="9" s="1"/>
  <c r="G52" i="9"/>
  <c r="F52" i="9"/>
  <c r="H51" i="9"/>
  <c r="G51" i="9"/>
  <c r="F51" i="9"/>
  <c r="H50" i="9"/>
  <c r="G50" i="9"/>
  <c r="E50" i="9" s="1"/>
  <c r="B50" i="9" s="1"/>
  <c r="F50" i="9"/>
  <c r="H49" i="9"/>
  <c r="E49" i="9" s="1"/>
  <c r="B49" i="9" s="1"/>
  <c r="G49" i="9"/>
  <c r="F49" i="9"/>
  <c r="H48" i="9"/>
  <c r="G48" i="9"/>
  <c r="E48" i="9" s="1"/>
  <c r="B48" i="9" s="1"/>
  <c r="F48" i="9"/>
  <c r="H47" i="9"/>
  <c r="G47" i="9"/>
  <c r="E47" i="9" s="1"/>
  <c r="B47" i="9" s="1"/>
  <c r="F47" i="9"/>
  <c r="H46" i="9"/>
  <c r="G46" i="9"/>
  <c r="F46" i="9"/>
  <c r="H45" i="9"/>
  <c r="G45" i="9"/>
  <c r="F45" i="9"/>
  <c r="H44" i="9"/>
  <c r="G44" i="9"/>
  <c r="E44" i="9" s="1"/>
  <c r="B44" i="9" s="1"/>
  <c r="F44" i="9"/>
  <c r="H43" i="9"/>
  <c r="G43" i="9"/>
  <c r="F43" i="9"/>
  <c r="H42" i="9"/>
  <c r="G42" i="9"/>
  <c r="E42" i="9" s="1"/>
  <c r="B42" i="9" s="1"/>
  <c r="F42" i="9"/>
  <c r="H41" i="9"/>
  <c r="E41" i="9" s="1"/>
  <c r="B41" i="9" s="1"/>
  <c r="G41" i="9"/>
  <c r="F41" i="9"/>
  <c r="H40" i="9"/>
  <c r="G40" i="9"/>
  <c r="E40" i="9" s="1"/>
  <c r="B40" i="9" s="1"/>
  <c r="F40" i="9"/>
  <c r="H39" i="9"/>
  <c r="G39" i="9"/>
  <c r="E39" i="9" s="1"/>
  <c r="B39" i="9" s="1"/>
  <c r="F39" i="9"/>
  <c r="H38" i="9"/>
  <c r="G38" i="9"/>
  <c r="F38" i="9"/>
  <c r="H37" i="9"/>
  <c r="G37" i="9"/>
  <c r="E37" i="9" s="1"/>
  <c r="B37" i="9" s="1"/>
  <c r="F37" i="9"/>
  <c r="H36" i="9"/>
  <c r="E36" i="9" s="1"/>
  <c r="B36" i="9" s="1"/>
  <c r="G36" i="9"/>
  <c r="F36" i="9"/>
  <c r="H35" i="9"/>
  <c r="E35" i="9" s="1"/>
  <c r="B35" i="9" s="1"/>
  <c r="G35" i="9"/>
  <c r="F35" i="9"/>
  <c r="H34" i="9"/>
  <c r="G34" i="9"/>
  <c r="F34" i="9"/>
  <c r="H33" i="9"/>
  <c r="G33" i="9"/>
  <c r="E33" i="9" s="1"/>
  <c r="B33" i="9" s="1"/>
  <c r="F33" i="9"/>
  <c r="H32" i="9"/>
  <c r="E32" i="9" s="1"/>
  <c r="B32" i="9" s="1"/>
  <c r="G32" i="9"/>
  <c r="F32" i="9"/>
  <c r="H31" i="9"/>
  <c r="G31" i="9"/>
  <c r="E31" i="9" s="1"/>
  <c r="B31" i="9" s="1"/>
  <c r="F31" i="9"/>
  <c r="H30" i="9"/>
  <c r="G30" i="9"/>
  <c r="E30" i="9" s="1"/>
  <c r="B30" i="9" s="1"/>
  <c r="F30" i="9"/>
  <c r="H29" i="9"/>
  <c r="G29" i="9"/>
  <c r="F29" i="9"/>
  <c r="H28" i="9"/>
  <c r="G28" i="9"/>
  <c r="F28" i="9"/>
  <c r="H27" i="9"/>
  <c r="G27" i="9"/>
  <c r="F27" i="9"/>
  <c r="E27" i="9"/>
  <c r="B27" i="9" s="1"/>
  <c r="H26" i="9"/>
  <c r="G26" i="9"/>
  <c r="E26" i="9" s="1"/>
  <c r="F26" i="9"/>
  <c r="H25" i="9"/>
  <c r="G25" i="9"/>
  <c r="F25" i="9"/>
  <c r="H24" i="9"/>
  <c r="G24" i="9"/>
  <c r="F24" i="9"/>
  <c r="H23" i="9"/>
  <c r="E23" i="9" s="1"/>
  <c r="G23" i="9"/>
  <c r="F23" i="9"/>
  <c r="H22" i="9"/>
  <c r="G22" i="9"/>
  <c r="F22" i="9"/>
  <c r="H21" i="9"/>
  <c r="G21" i="9"/>
  <c r="E21" i="9" s="1"/>
  <c r="B21" i="9" s="1"/>
  <c r="F21" i="9"/>
  <c r="F20" i="9"/>
  <c r="F4" i="9"/>
  <c r="O3" i="9"/>
  <c r="G274" i="9" s="1"/>
  <c r="E274" i="9" s="1"/>
  <c r="I3" i="9"/>
  <c r="H3" i="9"/>
  <c r="G3" i="9"/>
  <c r="D101" i="8"/>
  <c r="C1576" i="1" s="1"/>
  <c r="H1576" i="1" s="1"/>
  <c r="D95" i="8"/>
  <c r="D90" i="8"/>
  <c r="D85" i="8"/>
  <c r="D80" i="8"/>
  <c r="D75" i="8"/>
  <c r="D70" i="8"/>
  <c r="D65" i="8"/>
  <c r="D60" i="8"/>
  <c r="D55" i="8"/>
  <c r="D50" i="8"/>
  <c r="D49" i="8" s="1"/>
  <c r="D44" i="8"/>
  <c r="D36" i="8"/>
  <c r="C1511" i="1" s="1"/>
  <c r="H1511" i="1" s="1"/>
  <c r="D26" i="8"/>
  <c r="D18" i="8"/>
  <c r="D8" i="8"/>
  <c r="E44" i="7"/>
  <c r="I32" i="3" s="1"/>
  <c r="D44" i="7"/>
  <c r="E39" i="7"/>
  <c r="E38" i="7" s="1"/>
  <c r="I31" i="3" s="1"/>
  <c r="D39" i="7"/>
  <c r="D38" i="7"/>
  <c r="C1469" i="1" s="1"/>
  <c r="E30" i="7"/>
  <c r="D1461" i="1" s="1"/>
  <c r="D30" i="7"/>
  <c r="E23" i="7"/>
  <c r="E22" i="7" s="1"/>
  <c r="I30" i="3" s="1"/>
  <c r="D23" i="7"/>
  <c r="E7" i="7"/>
  <c r="D7" i="7"/>
  <c r="D6" i="7" s="1"/>
  <c r="E6" i="7"/>
  <c r="D1437" i="1" s="1"/>
  <c r="F140" i="6"/>
  <c r="F139" i="6"/>
  <c r="F138" i="6"/>
  <c r="F137" i="6"/>
  <c r="F136" i="6"/>
  <c r="F135" i="6"/>
  <c r="F134" i="6"/>
  <c r="F133" i="6"/>
  <c r="F132" i="6"/>
  <c r="F131" i="6"/>
  <c r="E130" i="6"/>
  <c r="E129" i="6" s="1"/>
  <c r="D1423" i="1" s="1"/>
  <c r="D130" i="6"/>
  <c r="F128" i="6"/>
  <c r="F127" i="6"/>
  <c r="F126" i="6"/>
  <c r="F125" i="6"/>
  <c r="F124" i="6"/>
  <c r="F123" i="6"/>
  <c r="E122" i="6"/>
  <c r="E114" i="6" s="1"/>
  <c r="D122" i="6"/>
  <c r="F122" i="6" s="1"/>
  <c r="F121" i="6"/>
  <c r="F120" i="6"/>
  <c r="F119" i="6"/>
  <c r="E118" i="6"/>
  <c r="D118" i="6"/>
  <c r="F118" i="6" s="1"/>
  <c r="F117" i="6"/>
  <c r="F116" i="6"/>
  <c r="E115" i="6"/>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D245" i="5" s="1"/>
  <c r="C1222" i="1"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79" i="5"/>
  <c r="F178" i="5"/>
  <c r="E177"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74" i="1" s="1"/>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E421" i="4" s="1"/>
  <c r="D422"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5" i="4"/>
  <c r="F354" i="4"/>
  <c r="F353" i="4"/>
  <c r="E352" i="4"/>
  <c r="D352" i="4"/>
  <c r="F352" i="4" s="1"/>
  <c r="E351" i="4"/>
  <c r="E350" i="4" s="1"/>
  <c r="F349" i="4"/>
  <c r="E348" i="4"/>
  <c r="D348" i="4"/>
  <c r="F348" i="4" s="1"/>
  <c r="F347" i="4"/>
  <c r="F346" i="4"/>
  <c r="E345" i="4"/>
  <c r="E344" i="4" s="1"/>
  <c r="D345" i="4"/>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E252" i="4"/>
  <c r="D248" i="1" s="1"/>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8" i="4" s="1"/>
  <c r="F127" i="4"/>
  <c r="F126" i="4"/>
  <c r="E125" i="4"/>
  <c r="E124" i="4" s="1"/>
  <c r="D120" i="1"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C1475" i="1"/>
  <c r="D1474" i="1"/>
  <c r="C1474" i="1"/>
  <c r="D1473" i="1"/>
  <c r="C1473" i="1"/>
  <c r="D1472" i="1"/>
  <c r="C1472" i="1"/>
  <c r="D1471" i="1"/>
  <c r="C1471" i="1"/>
  <c r="D1470" i="1"/>
  <c r="C1470" i="1"/>
  <c r="D1469" i="1"/>
  <c r="D1468" i="1"/>
  <c r="C1468" i="1"/>
  <c r="D1467" i="1"/>
  <c r="C1467" i="1"/>
  <c r="D1466" i="1"/>
  <c r="C1466" i="1"/>
  <c r="D1465" i="1"/>
  <c r="C1465" i="1"/>
  <c r="D1464" i="1"/>
  <c r="C1464" i="1"/>
  <c r="D1463" i="1"/>
  <c r="C1463" i="1"/>
  <c r="D1462" i="1"/>
  <c r="C1462" i="1"/>
  <c r="C1461" i="1"/>
  <c r="H1461" i="1" s="1"/>
  <c r="D1460" i="1"/>
  <c r="C1460" i="1"/>
  <c r="D1459" i="1"/>
  <c r="C1459" i="1"/>
  <c r="J1459" i="1" s="1"/>
  <c r="D1458" i="1"/>
  <c r="C1458" i="1"/>
  <c r="D1457" i="1"/>
  <c r="C1457" i="1"/>
  <c r="J1457" i="1" s="1"/>
  <c r="D1456" i="1"/>
  <c r="C1456" i="1"/>
  <c r="D1455" i="1"/>
  <c r="C1455" i="1"/>
  <c r="J1455" i="1" s="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H1233" i="1" s="1"/>
  <c r="D1232" i="1"/>
  <c r="C1232" i="1"/>
  <c r="D1231" i="1"/>
  <c r="C1231" i="1"/>
  <c r="H1231" i="1" s="1"/>
  <c r="D1230" i="1"/>
  <c r="C1230" i="1"/>
  <c r="D1229" i="1"/>
  <c r="C1229" i="1"/>
  <c r="H1229" i="1" s="1"/>
  <c r="D1228" i="1"/>
  <c r="C1228" i="1"/>
  <c r="C1227" i="1"/>
  <c r="D1226" i="1"/>
  <c r="C1226" i="1"/>
  <c r="D1225" i="1"/>
  <c r="C1225" i="1"/>
  <c r="D1224" i="1"/>
  <c r="C1224" i="1"/>
  <c r="D1223" i="1"/>
  <c r="C1223" i="1"/>
  <c r="D1221" i="1"/>
  <c r="C1221" i="1"/>
  <c r="D1220" i="1"/>
  <c r="C1220" i="1"/>
  <c r="D1219" i="1"/>
  <c r="C1219" i="1"/>
  <c r="D1218" i="1"/>
  <c r="C1218" i="1"/>
  <c r="D1217" i="1"/>
  <c r="C1217" i="1"/>
  <c r="D1216" i="1"/>
  <c r="C1216" i="1"/>
  <c r="D1215" i="1"/>
  <c r="D1213" i="1"/>
  <c r="C1213" i="1"/>
  <c r="H1213" i="1" s="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D1065" i="1"/>
  <c r="D1064" i="1"/>
  <c r="C1064" i="1"/>
  <c r="D1063" i="1"/>
  <c r="C1063" i="1"/>
  <c r="H1063" i="1" s="1"/>
  <c r="D1062" i="1"/>
  <c r="C1062" i="1"/>
  <c r="D1061" i="1"/>
  <c r="C1061" i="1"/>
  <c r="H1061" i="1" s="1"/>
  <c r="D1060" i="1"/>
  <c r="C1060" i="1"/>
  <c r="D1059" i="1"/>
  <c r="C1059" i="1"/>
  <c r="H1059" i="1" s="1"/>
  <c r="D1058" i="1"/>
  <c r="C1058" i="1"/>
  <c r="D1057" i="1"/>
  <c r="C1057" i="1"/>
  <c r="H1057" i="1" s="1"/>
  <c r="D1056" i="1"/>
  <c r="C1056" i="1"/>
  <c r="D1055" i="1"/>
  <c r="C1055" i="1"/>
  <c r="H1055" i="1" s="1"/>
  <c r="D1054" i="1"/>
  <c r="C1054" i="1"/>
  <c r="D1053" i="1"/>
  <c r="C1053" i="1"/>
  <c r="H1053" i="1" s="1"/>
  <c r="D1052" i="1"/>
  <c r="C1052" i="1"/>
  <c r="D1051" i="1"/>
  <c r="C1051" i="1"/>
  <c r="H1051" i="1" s="1"/>
  <c r="D1050" i="1"/>
  <c r="C1050" i="1"/>
  <c r="D1049" i="1"/>
  <c r="C1049" i="1"/>
  <c r="H1049" i="1" s="1"/>
  <c r="D1048" i="1"/>
  <c r="C1048" i="1"/>
  <c r="C1047" i="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H1016" i="1" s="1"/>
  <c r="D1015" i="1"/>
  <c r="C1015" i="1"/>
  <c r="D1014" i="1"/>
  <c r="C1014" i="1"/>
  <c r="H1014" i="1" s="1"/>
  <c r="D1013" i="1"/>
  <c r="C1013" i="1"/>
  <c r="D1012" i="1"/>
  <c r="C1012" i="1"/>
  <c r="H1012" i="1" s="1"/>
  <c r="D1011" i="1"/>
  <c r="C1011" i="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H992" i="1" s="1"/>
  <c r="D991" i="1"/>
  <c r="C991" i="1"/>
  <c r="D989" i="1"/>
  <c r="C989" i="1"/>
  <c r="H989" i="1" s="1"/>
  <c r="D988" i="1"/>
  <c r="C988" i="1"/>
  <c r="D987" i="1"/>
  <c r="C987" i="1"/>
  <c r="H987" i="1" s="1"/>
  <c r="D986"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C424" i="1"/>
  <c r="H424" i="1" s="1"/>
  <c r="D423" i="1"/>
  <c r="C423" i="1"/>
  <c r="D422" i="1"/>
  <c r="C422" i="1"/>
  <c r="D421" i="1"/>
  <c r="C421" i="1"/>
  <c r="D420" i="1"/>
  <c r="C420" i="1"/>
  <c r="D419" i="1"/>
  <c r="C419" i="1"/>
  <c r="D418" i="1"/>
  <c r="C418" i="1"/>
  <c r="D417" i="1"/>
  <c r="C417" i="1"/>
  <c r="D416" i="1"/>
  <c r="C416" i="1"/>
  <c r="D415" i="1"/>
  <c r="D413" i="1"/>
  <c r="C413" i="1"/>
  <c r="H413" i="1" s="1"/>
  <c r="D412" i="1"/>
  <c r="C412" i="1"/>
  <c r="H412" i="1" s="1"/>
  <c r="D411" i="1"/>
  <c r="C411" i="1"/>
  <c r="H411" i="1" s="1"/>
  <c r="D406" i="1"/>
  <c r="C406" i="1"/>
  <c r="H406" i="1" s="1"/>
  <c r="D405" i="1"/>
  <c r="C405" i="1"/>
  <c r="H405" i="1" s="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C334" i="1"/>
  <c r="H334" i="1" s="1"/>
  <c r="D333" i="1"/>
  <c r="C333" i="1"/>
  <c r="H333" i="1" s="1"/>
  <c r="D332" i="1"/>
  <c r="C332" i="1"/>
  <c r="H332" i="1" s="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C307"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D268" i="1"/>
  <c r="C268" i="1"/>
  <c r="D267" i="1"/>
  <c r="C267" i="1"/>
  <c r="D266" i="1"/>
  <c r="C266" i="1"/>
  <c r="D265" i="1"/>
  <c r="C265" i="1"/>
  <c r="H265" i="1" s="1"/>
  <c r="D264" i="1"/>
  <c r="C264" i="1"/>
  <c r="D263" i="1"/>
  <c r="C263" i="1"/>
  <c r="H263" i="1" s="1"/>
  <c r="D262" i="1"/>
  <c r="C262" i="1"/>
  <c r="D261" i="1"/>
  <c r="C261" i="1"/>
  <c r="H261" i="1" s="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C232" i="1"/>
  <c r="H232" i="1" s="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H218" i="1" s="1"/>
  <c r="D217" i="1"/>
  <c r="C217" i="1"/>
  <c r="D216" i="1"/>
  <c r="C216" i="1"/>
  <c r="H216" i="1" s="1"/>
  <c r="D215" i="1"/>
  <c r="C215" i="1"/>
  <c r="D214" i="1"/>
  <c r="C214" i="1"/>
  <c r="H214" i="1" s="1"/>
  <c r="D213" i="1"/>
  <c r="C213" i="1"/>
  <c r="D212" i="1"/>
  <c r="C212" i="1"/>
  <c r="H212" i="1" s="1"/>
  <c r="D211" i="1"/>
  <c r="C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1" i="1"/>
  <c r="C191" i="1"/>
  <c r="D190" i="1"/>
  <c r="C190" i="1"/>
  <c r="H190" i="1" s="1"/>
  <c r="D189" i="1"/>
  <c r="C189" i="1"/>
  <c r="D188" i="1"/>
  <c r="C188" i="1"/>
  <c r="H188" i="1" s="1"/>
  <c r="D187" i="1"/>
  <c r="C187" i="1"/>
  <c r="D186" i="1"/>
  <c r="C186" i="1"/>
  <c r="H186" i="1" s="1"/>
  <c r="D185" i="1"/>
  <c r="C185" i="1"/>
  <c r="C184" i="1"/>
  <c r="H184" i="1" s="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C174" i="1"/>
  <c r="D173" i="1"/>
  <c r="C173" i="1"/>
  <c r="H173" i="1" s="1"/>
  <c r="D172" i="1"/>
  <c r="C172" i="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D161" i="1"/>
  <c r="C161" i="1"/>
  <c r="H161" i="1" s="1"/>
  <c r="D160" i="1"/>
  <c r="C160" i="1"/>
  <c r="D158" i="1"/>
  <c r="C158" i="1"/>
  <c r="D157" i="1"/>
  <c r="C157" i="1"/>
  <c r="H157" i="1" s="1"/>
  <c r="D156" i="1"/>
  <c r="C156" i="1"/>
  <c r="D155" i="1"/>
  <c r="C155" i="1"/>
  <c r="H155" i="1" s="1"/>
  <c r="D154" i="1"/>
  <c r="C154" i="1"/>
  <c r="D153" i="1"/>
  <c r="C153" i="1"/>
  <c r="H153" i="1" s="1"/>
  <c r="D152" i="1"/>
  <c r="C152" i="1"/>
  <c r="D151" i="1"/>
  <c r="C151" i="1"/>
  <c r="H151" i="1" s="1"/>
  <c r="D150" i="1"/>
  <c r="C150" i="1"/>
  <c r="D149" i="1"/>
  <c r="C149" i="1"/>
  <c r="H149" i="1" s="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C120" i="1"/>
  <c r="H120" i="1" s="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D45" i="1"/>
  <c r="C45" i="1"/>
  <c r="D44" i="1"/>
  <c r="C44" i="1"/>
  <c r="H44" i="1" s="1"/>
  <c r="D43" i="1"/>
  <c r="C43" i="1"/>
  <c r="D42" i="1"/>
  <c r="C42" i="1"/>
  <c r="H42" i="1" s="1"/>
  <c r="D41" i="1"/>
  <c r="C41" i="1"/>
  <c r="D40" i="1"/>
  <c r="C40" i="1"/>
  <c r="H40" i="1" s="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H79" i="1" l="1"/>
  <c r="H81" i="1"/>
  <c r="H83" i="1"/>
  <c r="H85" i="1"/>
  <c r="H87" i="1"/>
  <c r="H89" i="1"/>
  <c r="H91" i="1"/>
  <c r="H93" i="1"/>
  <c r="H95" i="1"/>
  <c r="H97" i="1"/>
  <c r="H99" i="1"/>
  <c r="H101" i="1"/>
  <c r="H122" i="1"/>
  <c r="H124" i="1"/>
  <c r="H126" i="1"/>
  <c r="H128" i="1"/>
  <c r="H130" i="1"/>
  <c r="H132" i="1"/>
  <c r="H134" i="1"/>
  <c r="H136" i="1"/>
  <c r="H138" i="1"/>
  <c r="H140" i="1"/>
  <c r="H142" i="1"/>
  <c r="H144" i="1"/>
  <c r="H146" i="1"/>
  <c r="H160" i="1"/>
  <c r="H162" i="1"/>
  <c r="H164" i="1"/>
  <c r="H166" i="1"/>
  <c r="H168" i="1"/>
  <c r="H170" i="1"/>
  <c r="H172" i="1"/>
  <c r="H174" i="1"/>
  <c r="H176" i="1"/>
  <c r="H178" i="1"/>
  <c r="H180" i="1"/>
  <c r="H182" i="1"/>
  <c r="H193" i="1"/>
  <c r="H195" i="1"/>
  <c r="H197" i="1"/>
  <c r="H199" i="1"/>
  <c r="H201" i="1"/>
  <c r="H203" i="1"/>
  <c r="H205" i="1"/>
  <c r="H207" i="1"/>
  <c r="H209" i="1"/>
  <c r="H211" i="1"/>
  <c r="H213" i="1"/>
  <c r="H215" i="1"/>
  <c r="H217" i="1"/>
  <c r="H219" i="1"/>
  <c r="H222" i="1"/>
  <c r="H224" i="1"/>
  <c r="H226" i="1"/>
  <c r="H228" i="1"/>
  <c r="H230" i="1"/>
  <c r="H262" i="1"/>
  <c r="H264" i="1"/>
  <c r="H266" i="1"/>
  <c r="F273" i="4"/>
  <c r="C269" i="1"/>
  <c r="H269" i="1" s="1"/>
  <c r="F287" i="4"/>
  <c r="C283" i="1"/>
  <c r="H283" i="1" s="1"/>
  <c r="E311" i="4"/>
  <c r="D306" i="1" s="1"/>
  <c r="H306" i="1" s="1"/>
  <c r="D307"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3" i="1"/>
  <c r="H75" i="1"/>
  <c r="H77" i="1"/>
  <c r="H104" i="1"/>
  <c r="H106" i="1"/>
  <c r="H108" i="1"/>
  <c r="H110" i="1"/>
  <c r="H112" i="1"/>
  <c r="H114" i="1"/>
  <c r="H116" i="1"/>
  <c r="H118" i="1"/>
  <c r="H150" i="1"/>
  <c r="H152" i="1"/>
  <c r="H154" i="1"/>
  <c r="H156" i="1"/>
  <c r="H158" i="1"/>
  <c r="H233" i="1"/>
  <c r="H235" i="1"/>
  <c r="H237" i="1"/>
  <c r="H239" i="1"/>
  <c r="H241" i="1"/>
  <c r="H243" i="1"/>
  <c r="H245" i="1"/>
  <c r="H247" i="1"/>
  <c r="H250" i="1"/>
  <c r="H252" i="1"/>
  <c r="H254" i="1"/>
  <c r="H256" i="1"/>
  <c r="H258" i="1"/>
  <c r="H307" i="1"/>
  <c r="H267" i="1"/>
  <c r="H271" i="1"/>
  <c r="H273" i="1"/>
  <c r="H275" i="1"/>
  <c r="H277" i="1"/>
  <c r="H279" i="1"/>
  <c r="H281" i="1"/>
  <c r="H288" i="1"/>
  <c r="H290" i="1"/>
  <c r="H292" i="1"/>
  <c r="H296" i="1"/>
  <c r="H298" i="1"/>
  <c r="H300" i="1"/>
  <c r="H302" i="1"/>
  <c r="H304" i="1"/>
  <c r="H360" i="1"/>
  <c r="H362" i="1"/>
  <c r="H364" i="1"/>
  <c r="H366" i="1"/>
  <c r="H368" i="1"/>
  <c r="H370" i="1"/>
  <c r="H372" i="1"/>
  <c r="H374" i="1"/>
  <c r="H376" i="1"/>
  <c r="H378" i="1"/>
  <c r="H380" i="1"/>
  <c r="H382" i="1"/>
  <c r="H384" i="1"/>
  <c r="H386" i="1"/>
  <c r="H388" i="1"/>
  <c r="H390" i="1"/>
  <c r="H416" i="1"/>
  <c r="H418" i="1"/>
  <c r="H420" i="1"/>
  <c r="H422" i="1"/>
  <c r="H480" i="1"/>
  <c r="H482" i="1"/>
  <c r="H484" i="1"/>
  <c r="H486" i="1"/>
  <c r="H488" i="1"/>
  <c r="H490" i="1"/>
  <c r="H492" i="1"/>
  <c r="H494" i="1"/>
  <c r="H496" i="1"/>
  <c r="H498" i="1"/>
  <c r="H500" i="1"/>
  <c r="H502" i="1"/>
  <c r="H504" i="1"/>
  <c r="H506" i="1"/>
  <c r="H508"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1154" i="1"/>
  <c r="F51" i="4"/>
  <c r="D50" i="4"/>
  <c r="F140" i="4"/>
  <c r="D139" i="4"/>
  <c r="B229" i="9"/>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B219" i="9"/>
  <c r="H268" i="1"/>
  <c r="H270" i="1"/>
  <c r="H272" i="1"/>
  <c r="H274" i="1"/>
  <c r="H276" i="1"/>
  <c r="H278" i="1"/>
  <c r="H280" i="1"/>
  <c r="H282" i="1"/>
  <c r="H284" i="1"/>
  <c r="H289" i="1"/>
  <c r="H291" i="1"/>
  <c r="H525" i="1"/>
  <c r="H527" i="1"/>
  <c r="H529" i="1"/>
  <c r="H531" i="1"/>
  <c r="H533" i="1"/>
  <c r="H535" i="1"/>
  <c r="H537" i="1"/>
  <c r="H539" i="1"/>
  <c r="H541" i="1"/>
  <c r="H543" i="1"/>
  <c r="H545" i="1"/>
  <c r="H547" i="1"/>
  <c r="H549" i="1"/>
  <c r="H551" i="1"/>
  <c r="H553" i="1"/>
  <c r="H555" i="1"/>
  <c r="H557" i="1"/>
  <c r="H559" i="1"/>
  <c r="H563" i="1"/>
  <c r="H565" i="1"/>
  <c r="H567" i="1"/>
  <c r="H569" i="1"/>
  <c r="H571" i="1"/>
  <c r="H573" i="1"/>
  <c r="H576" i="1"/>
  <c r="H578" i="1"/>
  <c r="H580" i="1"/>
  <c r="H582" i="1"/>
  <c r="H584" i="1"/>
  <c r="H586"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H1125" i="1"/>
  <c r="H1127" i="1"/>
  <c r="H1129" i="1"/>
  <c r="H1131" i="1"/>
  <c r="H1133" i="1"/>
  <c r="H1135" i="1"/>
  <c r="H1137" i="1"/>
  <c r="H1139" i="1"/>
  <c r="H1141" i="1"/>
  <c r="H1143" i="1"/>
  <c r="H1145" i="1"/>
  <c r="H1147" i="1"/>
  <c r="H1149" i="1"/>
  <c r="H1151" i="1"/>
  <c r="E420" i="4"/>
  <c r="D414" i="1" s="1"/>
  <c r="E5" i="6"/>
  <c r="D1300" i="1"/>
  <c r="E89" i="6"/>
  <c r="D1383" i="1" s="1"/>
  <c r="D1384" i="1"/>
  <c r="G1384" i="1" s="1"/>
  <c r="F94" i="6"/>
  <c r="C1388" i="1"/>
  <c r="F130" i="6"/>
  <c r="C1424" i="1"/>
  <c r="H1424" i="1" s="1"/>
  <c r="H1156" i="1"/>
  <c r="H1158" i="1"/>
  <c r="H1160" i="1"/>
  <c r="H1162" i="1"/>
  <c r="H1164" i="1"/>
  <c r="H1166" i="1"/>
  <c r="H1185" i="1"/>
  <c r="H1187" i="1"/>
  <c r="H1189" i="1"/>
  <c r="H1191" i="1"/>
  <c r="H1193" i="1"/>
  <c r="H1195" i="1"/>
  <c r="H1197" i="1"/>
  <c r="H1199" i="1"/>
  <c r="H1201" i="1"/>
  <c r="H1203" i="1"/>
  <c r="H1205" i="1"/>
  <c r="H1207" i="1"/>
  <c r="H1209" i="1"/>
  <c r="H1217" i="1"/>
  <c r="H1219" i="1"/>
  <c r="H1221" i="1"/>
  <c r="H1223" i="1"/>
  <c r="H1225" i="1"/>
  <c r="H1437" i="1"/>
  <c r="J1439" i="1"/>
  <c r="J1441" i="1"/>
  <c r="J1443" i="1"/>
  <c r="J1445" i="1"/>
  <c r="J1447" i="1"/>
  <c r="J1449" i="1"/>
  <c r="J1451" i="1"/>
  <c r="F197" i="4"/>
  <c r="D196" i="4"/>
  <c r="C192" i="1" s="1"/>
  <c r="F345" i="4"/>
  <c r="D344" i="4"/>
  <c r="D625" i="4"/>
  <c r="D43" i="8"/>
  <c r="C1524" i="1"/>
  <c r="H1524" i="1" s="1"/>
  <c r="B88" i="9"/>
  <c r="B104" i="9"/>
  <c r="B112" i="9"/>
  <c r="B143" i="9"/>
  <c r="B156" i="9"/>
  <c r="B224" i="9"/>
  <c r="B252" i="9"/>
  <c r="B283" i="9"/>
  <c r="E263" i="4"/>
  <c r="D259" i="1" s="1"/>
  <c r="H259" i="1" s="1"/>
  <c r="F356" i="4"/>
  <c r="D351" i="4"/>
  <c r="E472" i="4"/>
  <c r="D466" i="1" s="1"/>
  <c r="E12" i="5"/>
  <c r="D990" i="1" s="1"/>
  <c r="E35" i="6"/>
  <c r="B23" i="9"/>
  <c r="B52" i="9"/>
  <c r="B100" i="9"/>
  <c r="E103" i="9"/>
  <c r="B103" i="9" s="1"/>
  <c r="B108" i="9"/>
  <c r="E111" i="9"/>
  <c r="B111" i="9" s="1"/>
  <c r="B132" i="9"/>
  <c r="B140" i="9"/>
  <c r="B228" i="9"/>
  <c r="B234" i="9"/>
  <c r="B245" i="9"/>
  <c r="B260" i="9"/>
  <c r="B266" i="9"/>
  <c r="H1155" i="1"/>
  <c r="H1157" i="1"/>
  <c r="H1159" i="1"/>
  <c r="H1161" i="1"/>
  <c r="H1163" i="1"/>
  <c r="H1165" i="1"/>
  <c r="H1216" i="1"/>
  <c r="H1218" i="1"/>
  <c r="H1220" i="1"/>
  <c r="H1224" i="1"/>
  <c r="H1226"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J1463" i="1"/>
  <c r="F8" i="4"/>
  <c r="D7" i="4"/>
  <c r="C3" i="1" s="1"/>
  <c r="F568" i="4"/>
  <c r="D567" i="4"/>
  <c r="E206" i="5"/>
  <c r="H292" i="9" s="1"/>
  <c r="D22" i="7"/>
  <c r="H1469" i="1"/>
  <c r="B274" i="9"/>
  <c r="E64" i="9"/>
  <c r="B64" i="9" s="1"/>
  <c r="E72" i="9"/>
  <c r="B72" i="9" s="1"/>
  <c r="E131" i="9"/>
  <c r="B131" i="9" s="1"/>
  <c r="B136" i="9"/>
  <c r="E139" i="9"/>
  <c r="B236" i="9"/>
  <c r="B242" i="9"/>
  <c r="B268" i="9"/>
  <c r="B280" i="9"/>
  <c r="E196" i="4"/>
  <c r="D192" i="1" s="1"/>
  <c r="D263" i="4"/>
  <c r="C259" i="1" s="1"/>
  <c r="F391" i="4"/>
  <c r="F78" i="5"/>
  <c r="D6" i="8"/>
  <c r="C1481" i="1" s="1"/>
  <c r="H1481" i="1" s="1"/>
  <c r="E25" i="9"/>
  <c r="B25" i="9" s="1"/>
  <c r="E28" i="9"/>
  <c r="B28" i="9" s="1"/>
  <c r="E38" i="9"/>
  <c r="B38" i="9" s="1"/>
  <c r="E43" i="9"/>
  <c r="B43" i="9" s="1"/>
  <c r="E45" i="9"/>
  <c r="B45" i="9" s="1"/>
  <c r="E54" i="9"/>
  <c r="B54" i="9" s="1"/>
  <c r="E62" i="9"/>
  <c r="B62" i="9" s="1"/>
  <c r="E70" i="9"/>
  <c r="B70" i="9" s="1"/>
  <c r="E73" i="9"/>
  <c r="B73" i="9" s="1"/>
  <c r="E81" i="9"/>
  <c r="B81" i="9" s="1"/>
  <c r="E102" i="9"/>
  <c r="B102" i="9" s="1"/>
  <c r="E110" i="9"/>
  <c r="B110" i="9" s="1"/>
  <c r="E113" i="9"/>
  <c r="B113" i="9" s="1"/>
  <c r="E121" i="9"/>
  <c r="B121" i="9" s="1"/>
  <c r="E130" i="9"/>
  <c r="B130" i="9" s="1"/>
  <c r="E138" i="9"/>
  <c r="B138" i="9" s="1"/>
  <c r="E150" i="9"/>
  <c r="B150" i="9" s="1"/>
  <c r="E155" i="9"/>
  <c r="E157" i="9"/>
  <c r="B157" i="9" s="1"/>
  <c r="F213" i="9"/>
  <c r="B213" i="9" s="1"/>
  <c r="F219" i="9"/>
  <c r="B223" i="9"/>
  <c r="F231" i="9"/>
  <c r="F237" i="9"/>
  <c r="B237" i="9" s="1"/>
  <c r="F238" i="9"/>
  <c r="B238" i="9" s="1"/>
  <c r="B241" i="9"/>
  <c r="F247" i="9"/>
  <c r="B247" i="9" s="1"/>
  <c r="F253" i="9"/>
  <c r="B253" i="9" s="1"/>
  <c r="B257" i="9"/>
  <c r="F263" i="9"/>
  <c r="F269" i="9"/>
  <c r="B269" i="9" s="1"/>
  <c r="F275" i="9"/>
  <c r="E284" i="9"/>
  <c r="B284" i="9" s="1"/>
  <c r="E288" i="9"/>
  <c r="B288" i="9" s="1"/>
  <c r="J1465" i="1"/>
  <c r="J1467" i="1"/>
  <c r="J1471" i="1"/>
  <c r="J1473" i="1"/>
  <c r="H1475" i="1"/>
  <c r="J1477" i="1"/>
  <c r="J1479" i="1"/>
  <c r="E7" i="4"/>
  <c r="E106" i="4"/>
  <c r="D102" i="1" s="1"/>
  <c r="E163" i="4"/>
  <c r="D159" i="1" s="1"/>
  <c r="D459" i="4"/>
  <c r="E529" i="4"/>
  <c r="D134" i="5"/>
  <c r="E245" i="5"/>
  <c r="D1222" i="1" s="1"/>
  <c r="G1222" i="1" s="1"/>
  <c r="D258" i="5"/>
  <c r="F258" i="5" s="1"/>
  <c r="D24" i="8"/>
  <c r="C1499" i="1" s="1"/>
  <c r="H1499" i="1" s="1"/>
  <c r="E22" i="9"/>
  <c r="B22" i="9" s="1"/>
  <c r="E24" i="9"/>
  <c r="B24" i="9" s="1"/>
  <c r="E29" i="9"/>
  <c r="B29" i="9" s="1"/>
  <c r="E34" i="9"/>
  <c r="E46" i="9"/>
  <c r="B46" i="9" s="1"/>
  <c r="E51" i="9"/>
  <c r="B51" i="9" s="1"/>
  <c r="E53" i="9"/>
  <c r="B53" i="9" s="1"/>
  <c r="E58" i="9"/>
  <c r="B58" i="9" s="1"/>
  <c r="E66" i="9"/>
  <c r="B66" i="9" s="1"/>
  <c r="E90" i="9"/>
  <c r="B90" i="9" s="1"/>
  <c r="E98" i="9"/>
  <c r="B98" i="9" s="1"/>
  <c r="E106" i="9"/>
  <c r="B106" i="9" s="1"/>
  <c r="E134" i="9"/>
  <c r="B134" i="9" s="1"/>
  <c r="E146" i="9"/>
  <c r="B146" i="9" s="1"/>
  <c r="E158" i="9"/>
  <c r="B158" i="9" s="1"/>
  <c r="F215" i="9"/>
  <c r="B215" i="9" s="1"/>
  <c r="F218" i="9"/>
  <c r="B218" i="9" s="1"/>
  <c r="F222" i="9"/>
  <c r="B222" i="9" s="1"/>
  <c r="F229" i="9"/>
  <c r="F230" i="9"/>
  <c r="B230" i="9" s="1"/>
  <c r="B233" i="9"/>
  <c r="F239" i="9"/>
  <c r="F245" i="9"/>
  <c r="F246" i="9"/>
  <c r="B246" i="9" s="1"/>
  <c r="B249" i="9"/>
  <c r="F255" i="9"/>
  <c r="B255" i="9" s="1"/>
  <c r="F261" i="9"/>
  <c r="B261" i="9" s="1"/>
  <c r="F262" i="9"/>
  <c r="B262" i="9" s="1"/>
  <c r="B265" i="9"/>
  <c r="F271" i="9"/>
  <c r="E285" i="9"/>
  <c r="B285" i="9" s="1"/>
  <c r="H1082" i="1"/>
  <c r="H1084" i="1"/>
  <c r="H1086" i="1"/>
  <c r="H1088" i="1"/>
  <c r="H1090" i="1"/>
  <c r="H1092" i="1"/>
  <c r="H1094" i="1"/>
  <c r="H1096" i="1"/>
  <c r="H1098" i="1"/>
  <c r="H1100" i="1"/>
  <c r="H1102" i="1"/>
  <c r="H1104" i="1"/>
  <c r="H1106" i="1"/>
  <c r="H1108" i="1"/>
  <c r="H1110" i="1"/>
  <c r="H1114" i="1"/>
  <c r="H1116" i="1"/>
  <c r="H1118" i="1"/>
  <c r="H1120" i="1"/>
  <c r="H1122" i="1"/>
  <c r="H1124" i="1"/>
  <c r="H1126" i="1"/>
  <c r="H1128" i="1"/>
  <c r="H1130" i="1"/>
  <c r="H1132" i="1"/>
  <c r="H1134" i="1"/>
  <c r="H1136" i="1"/>
  <c r="H1138" i="1"/>
  <c r="H1140" i="1"/>
  <c r="H1142" i="1"/>
  <c r="H1144" i="1"/>
  <c r="H1146" i="1"/>
  <c r="H1148" i="1"/>
  <c r="H1150" i="1"/>
  <c r="H1184" i="1"/>
  <c r="H1186" i="1"/>
  <c r="H1188" i="1"/>
  <c r="H1190" i="1"/>
  <c r="H1192" i="1"/>
  <c r="H1194" i="1"/>
  <c r="H1196" i="1"/>
  <c r="H1198" i="1"/>
  <c r="H1200" i="1"/>
  <c r="H1202" i="1"/>
  <c r="H1204" i="1"/>
  <c r="H1206" i="1"/>
  <c r="H1208" i="1"/>
  <c r="H1210" i="1"/>
  <c r="H1236" i="1"/>
  <c r="H1238" i="1"/>
  <c r="F83" i="4"/>
  <c r="D82" i="4"/>
  <c r="F263" i="4"/>
  <c r="H121" i="1"/>
  <c r="H123" i="1"/>
  <c r="H125" i="1"/>
  <c r="H127" i="1"/>
  <c r="H129" i="1"/>
  <c r="H131" i="1"/>
  <c r="H133" i="1"/>
  <c r="H137" i="1"/>
  <c r="H139" i="1"/>
  <c r="H141" i="1"/>
  <c r="H143" i="1"/>
  <c r="H145" i="1"/>
  <c r="H221" i="1"/>
  <c r="H223" i="1"/>
  <c r="H225" i="1"/>
  <c r="H227" i="1"/>
  <c r="H229" i="1"/>
  <c r="H231" i="1"/>
  <c r="H295" i="1"/>
  <c r="H297" i="1"/>
  <c r="H299" i="1"/>
  <c r="H301" i="1"/>
  <c r="H303" i="1"/>
  <c r="H305" i="1"/>
  <c r="H417" i="1"/>
  <c r="H419" i="1"/>
  <c r="H421" i="1"/>
  <c r="H423" i="1"/>
  <c r="H575" i="1"/>
  <c r="H577" i="1"/>
  <c r="H579" i="1"/>
  <c r="H581" i="1"/>
  <c r="H583" i="1"/>
  <c r="H585" i="1"/>
  <c r="H589" i="1"/>
  <c r="H591" i="1"/>
  <c r="H593" i="1"/>
  <c r="H595" i="1"/>
  <c r="H597" i="1"/>
  <c r="H599" i="1"/>
  <c r="H601" i="1"/>
  <c r="H603" i="1"/>
  <c r="H605" i="1"/>
  <c r="H607" i="1"/>
  <c r="H609" i="1"/>
  <c r="H611" i="1"/>
  <c r="H613" i="1"/>
  <c r="H615" i="1"/>
  <c r="H621" i="1"/>
  <c r="H623" i="1"/>
  <c r="H625" i="1"/>
  <c r="H627" i="1"/>
  <c r="H1048" i="1"/>
  <c r="H1050" i="1"/>
  <c r="H1052" i="1"/>
  <c r="H1054" i="1"/>
  <c r="H1056" i="1"/>
  <c r="H1058" i="1"/>
  <c r="H1060" i="1"/>
  <c r="H1062" i="1"/>
  <c r="H1064" i="1"/>
  <c r="H1168" i="1"/>
  <c r="H1170" i="1"/>
  <c r="H1172" i="1"/>
  <c r="H1174" i="1"/>
  <c r="H1176" i="1"/>
  <c r="H1178" i="1"/>
  <c r="H1180" i="1"/>
  <c r="H1182" i="1"/>
  <c r="H1228" i="1"/>
  <c r="H1230" i="1"/>
  <c r="H1232" i="1"/>
  <c r="H1234" i="1"/>
  <c r="F133" i="4"/>
  <c r="D294" i="1"/>
  <c r="F107" i="4"/>
  <c r="D106" i="4"/>
  <c r="F164" i="4"/>
  <c r="D163" i="4"/>
  <c r="H185" i="1"/>
  <c r="H187" i="1"/>
  <c r="H189" i="1"/>
  <c r="H191" i="1"/>
  <c r="H249" i="1"/>
  <c r="H251" i="1"/>
  <c r="H253" i="1"/>
  <c r="H255" i="1"/>
  <c r="H257"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1212" i="1"/>
  <c r="D148" i="1"/>
  <c r="H148" i="1" s="1"/>
  <c r="F8" i="5"/>
  <c r="F36" i="6"/>
  <c r="D35" i="6"/>
  <c r="H1047" i="1"/>
  <c r="C1211" i="1"/>
  <c r="H1211" i="1" s="1"/>
  <c r="C1235" i="1"/>
  <c r="H1235" i="1" s="1"/>
  <c r="H1313" i="1"/>
  <c r="H1315" i="1"/>
  <c r="H1317" i="1"/>
  <c r="H1319" i="1"/>
  <c r="H1321" i="1"/>
  <c r="H1323" i="1"/>
  <c r="H1325" i="1"/>
  <c r="H1327" i="1"/>
  <c r="H1331" i="1"/>
  <c r="C1333" i="1"/>
  <c r="H1333" i="1" s="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09" i="1"/>
  <c r="H1411" i="1"/>
  <c r="H1413" i="1"/>
  <c r="H1415" i="1"/>
  <c r="H1417" i="1"/>
  <c r="H1419" i="1"/>
  <c r="H1421" i="1"/>
  <c r="H1425" i="1"/>
  <c r="H1427" i="1"/>
  <c r="H1429" i="1"/>
  <c r="H1431" i="1"/>
  <c r="H1433" i="1"/>
  <c r="D1453" i="1"/>
  <c r="F159" i="4"/>
  <c r="F210" i="4"/>
  <c r="D299" i="4"/>
  <c r="E643" i="4"/>
  <c r="D637" i="1" s="1"/>
  <c r="F422" i="4"/>
  <c r="D421" i="4"/>
  <c r="F485" i="4"/>
  <c r="D484" i="4"/>
  <c r="F516" i="4"/>
  <c r="D515" i="4"/>
  <c r="F581" i="4"/>
  <c r="D580" i="4"/>
  <c r="D593" i="4"/>
  <c r="E68" i="5"/>
  <c r="F191" i="5"/>
  <c r="D190" i="5"/>
  <c r="F239" i="5"/>
  <c r="D238" i="5"/>
  <c r="F245" i="5"/>
  <c r="E5" i="7"/>
  <c r="D260" i="1"/>
  <c r="H260" i="1" s="1"/>
  <c r="D346" i="1"/>
  <c r="D1183" i="1"/>
  <c r="H1183" i="1" s="1"/>
  <c r="D1227" i="1"/>
  <c r="H1227" i="1" s="1"/>
  <c r="H1438" i="1"/>
  <c r="J1440" i="1"/>
  <c r="J1442" i="1"/>
  <c r="J1444" i="1"/>
  <c r="J1446" i="1"/>
  <c r="J1448" i="1"/>
  <c r="J1450" i="1"/>
  <c r="J1452" i="1"/>
  <c r="H1454" i="1"/>
  <c r="J1456" i="1"/>
  <c r="J1458" i="1"/>
  <c r="J1460" i="1"/>
  <c r="J1462" i="1"/>
  <c r="J1464" i="1"/>
  <c r="J1466" i="1"/>
  <c r="J1468" i="1"/>
  <c r="H1470" i="1"/>
  <c r="J1472" i="1"/>
  <c r="J1474" i="1"/>
  <c r="J1476" i="1"/>
  <c r="J1478" i="1"/>
  <c r="F112" i="4"/>
  <c r="F125" i="4"/>
  <c r="F134" i="4"/>
  <c r="F153" i="4"/>
  <c r="F169" i="4"/>
  <c r="D363" i="4"/>
  <c r="D350" i="4" s="1"/>
  <c r="F369" i="4"/>
  <c r="F383" i="4"/>
  <c r="D396" i="4"/>
  <c r="F35" i="5"/>
  <c r="D12" i="5"/>
  <c r="F6" i="6"/>
  <c r="D5" i="6"/>
  <c r="D141" i="6" s="1"/>
  <c r="F90" i="6"/>
  <c r="D89" i="6"/>
  <c r="F114" i="6"/>
  <c r="D5" i="7"/>
  <c r="B26" i="9"/>
  <c r="B34" i="9"/>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386" i="1"/>
  <c r="H1388" i="1"/>
  <c r="H1390" i="1"/>
  <c r="H1392" i="1"/>
  <c r="H1394" i="1"/>
  <c r="H1396" i="1"/>
  <c r="H1398" i="1"/>
  <c r="H1400" i="1"/>
  <c r="H1402" i="1"/>
  <c r="H1404" i="1"/>
  <c r="H1406" i="1"/>
  <c r="H1408" i="1"/>
  <c r="H1410" i="1"/>
  <c r="H1412" i="1"/>
  <c r="H1414" i="1"/>
  <c r="H1416" i="1"/>
  <c r="H1418" i="1"/>
  <c r="H1420" i="1"/>
  <c r="H1422" i="1"/>
  <c r="H1426" i="1"/>
  <c r="H1428" i="1"/>
  <c r="H1430" i="1"/>
  <c r="H1432" i="1"/>
  <c r="H1434" i="1"/>
  <c r="F177" i="4"/>
  <c r="F188" i="4"/>
  <c r="D224" i="4"/>
  <c r="D252" i="4"/>
  <c r="F264" i="4"/>
  <c r="F473" i="4"/>
  <c r="D472" i="4"/>
  <c r="F530" i="4"/>
  <c r="D529" i="4"/>
  <c r="H289" i="9"/>
  <c r="E289" i="9" s="1"/>
  <c r="B289" i="9" s="1"/>
  <c r="E176" i="5"/>
  <c r="E141" i="6"/>
  <c r="F69" i="5"/>
  <c r="G286" i="9"/>
  <c r="E286" i="9" s="1"/>
  <c r="B286" i="9" s="1"/>
  <c r="F118" i="5"/>
  <c r="E292" i="9"/>
  <c r="B292" i="9" s="1"/>
  <c r="D643" i="4"/>
  <c r="F418" i="4"/>
  <c r="E142" i="9"/>
  <c r="B142" i="9" s="1"/>
  <c r="F19" i="5"/>
  <c r="H286" i="9"/>
  <c r="F170" i="5"/>
  <c r="F246" i="5"/>
  <c r="F115" i="6"/>
  <c r="E61" i="9"/>
  <c r="B61" i="9" s="1"/>
  <c r="B67" i="9"/>
  <c r="E77" i="9"/>
  <c r="B77" i="9" s="1"/>
  <c r="B83" i="9"/>
  <c r="E89" i="9"/>
  <c r="B89" i="9" s="1"/>
  <c r="E101" i="9"/>
  <c r="B101" i="9" s="1"/>
  <c r="B107" i="9"/>
  <c r="E117" i="9"/>
  <c r="B117" i="9" s="1"/>
  <c r="B123" i="9"/>
  <c r="E133" i="9"/>
  <c r="B133" i="9" s="1"/>
  <c r="B139" i="9"/>
  <c r="B147" i="9"/>
  <c r="B151" i="9"/>
  <c r="B159" i="9"/>
  <c r="B217" i="9"/>
  <c r="B227" i="9"/>
  <c r="B235" i="9"/>
  <c r="B243" i="9"/>
  <c r="B251" i="9"/>
  <c r="F254" i="9"/>
  <c r="B254" i="9" s="1"/>
  <c r="B259" i="9"/>
  <c r="B267" i="9"/>
  <c r="F270" i="9"/>
  <c r="B270" i="9" s="1"/>
  <c r="F13" i="5"/>
  <c r="F70" i="5"/>
  <c r="D87" i="5"/>
  <c r="D68" i="5" s="1"/>
  <c r="F119" i="5"/>
  <c r="F146" i="5"/>
  <c r="E287" i="9"/>
  <c r="B287" i="9" s="1"/>
  <c r="F180" i="5"/>
  <c r="F250" i="5"/>
  <c r="D129" i="6"/>
  <c r="B87" i="9"/>
  <c r="B59" i="9"/>
  <c r="E69" i="9"/>
  <c r="B69" i="9" s="1"/>
  <c r="B75" i="9"/>
  <c r="E85" i="9"/>
  <c r="B85" i="9" s="1"/>
  <c r="B91" i="9"/>
  <c r="E93" i="9"/>
  <c r="B93" i="9" s="1"/>
  <c r="B99" i="9"/>
  <c r="E109" i="9"/>
  <c r="B109" i="9" s="1"/>
  <c r="B115" i="9"/>
  <c r="E125" i="9"/>
  <c r="B125" i="9" s="1"/>
  <c r="E141" i="9"/>
  <c r="B141" i="9" s="1"/>
  <c r="E149" i="9"/>
  <c r="B149" i="9" s="1"/>
  <c r="B155" i="9"/>
  <c r="B221" i="9"/>
  <c r="B231" i="9"/>
  <c r="B239" i="9"/>
  <c r="B263" i="9"/>
  <c r="B271" i="9"/>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E20" i="9" s="1"/>
  <c r="F152" i="4"/>
  <c r="F416" i="4"/>
  <c r="F417" i="4"/>
  <c r="F603" i="4"/>
  <c r="F88" i="5"/>
  <c r="F149" i="5"/>
  <c r="F177" i="5"/>
  <c r="F190" i="5"/>
  <c r="F206" i="5"/>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I25" i="3" l="1"/>
  <c r="D1329" i="1"/>
  <c r="F50" i="4"/>
  <c r="C46" i="1"/>
  <c r="H1384" i="1"/>
  <c r="F134" i="5"/>
  <c r="C1112" i="1"/>
  <c r="H30" i="3"/>
  <c r="C1453" i="1"/>
  <c r="G1453" i="1" s="1"/>
  <c r="H192" i="1"/>
  <c r="H1222" i="1"/>
  <c r="F5" i="6"/>
  <c r="E237" i="5"/>
  <c r="E7" i="5"/>
  <c r="E298" i="4"/>
  <c r="E408" i="4" s="1"/>
  <c r="D403" i="1" s="1"/>
  <c r="E528" i="4"/>
  <c r="D523" i="1"/>
  <c r="E6" i="4"/>
  <c r="D3" i="1"/>
  <c r="G3" i="1" s="1"/>
  <c r="F625" i="4"/>
  <c r="C619" i="1"/>
  <c r="F139" i="4"/>
  <c r="C135" i="1"/>
  <c r="H1453" i="1"/>
  <c r="G1481" i="1"/>
  <c r="G306" i="1"/>
  <c r="F196" i="4"/>
  <c r="H3" i="1"/>
  <c r="I35" i="3"/>
  <c r="C1518" i="1"/>
  <c r="G1524" i="1"/>
  <c r="G1211" i="1"/>
  <c r="G1183" i="1"/>
  <c r="G283" i="1"/>
  <c r="G259" i="1"/>
  <c r="E151" i="4"/>
  <c r="D151" i="4"/>
  <c r="F7" i="4"/>
  <c r="F459" i="4"/>
  <c r="C453" i="1"/>
  <c r="F567" i="4"/>
  <c r="C561" i="1"/>
  <c r="F351" i="4"/>
  <c r="C346" i="1"/>
  <c r="G346" i="1" s="1"/>
  <c r="F344" i="4"/>
  <c r="C339" i="1"/>
  <c r="I24" i="3"/>
  <c r="D1299" i="1"/>
  <c r="D289" i="4"/>
  <c r="H17" i="3"/>
  <c r="C147" i="1"/>
  <c r="F151" i="4"/>
  <c r="C345" i="1"/>
  <c r="F350" i="4"/>
  <c r="E165" i="9"/>
  <c r="B165" i="9" s="1"/>
  <c r="F87" i="5"/>
  <c r="C1065" i="1"/>
  <c r="I22" i="3"/>
  <c r="D1153" i="1"/>
  <c r="E175" i="5"/>
  <c r="D1152" i="1" s="1"/>
  <c r="F472" i="4"/>
  <c r="C466" i="1"/>
  <c r="F224" i="4"/>
  <c r="C220" i="1"/>
  <c r="F396" i="4"/>
  <c r="C391" i="1"/>
  <c r="F238" i="5"/>
  <c r="C1215" i="1"/>
  <c r="D237" i="5"/>
  <c r="I21" i="3"/>
  <c r="D1046" i="1"/>
  <c r="F35" i="6"/>
  <c r="H25" i="3"/>
  <c r="C1329" i="1"/>
  <c r="F82" i="4"/>
  <c r="C78" i="1"/>
  <c r="F129" i="6"/>
  <c r="C1423" i="1"/>
  <c r="F89" i="6"/>
  <c r="C1383" i="1"/>
  <c r="I23" i="3"/>
  <c r="D1214" i="1"/>
  <c r="E6" i="5"/>
  <c r="I20" i="3"/>
  <c r="D985" i="1"/>
  <c r="F515" i="4"/>
  <c r="C509" i="1"/>
  <c r="F421" i="4"/>
  <c r="D420" i="4"/>
  <c r="C415" i="1"/>
  <c r="F299" i="4"/>
  <c r="D298" i="4"/>
  <c r="C294" i="1"/>
  <c r="F106" i="4"/>
  <c r="C102" i="1"/>
  <c r="F68" i="5"/>
  <c r="H21" i="3"/>
  <c r="C1046" i="1"/>
  <c r="F643" i="4"/>
  <c r="C637" i="1"/>
  <c r="F529" i="4"/>
  <c r="D528" i="4"/>
  <c r="C523" i="1"/>
  <c r="F12" i="5"/>
  <c r="C990" i="1"/>
  <c r="D1436" i="1"/>
  <c r="I29" i="3"/>
  <c r="G291" i="9"/>
  <c r="E291" i="9" s="1"/>
  <c r="B291" i="9" s="1"/>
  <c r="D176" i="5"/>
  <c r="C1167" i="1"/>
  <c r="F593" i="4"/>
  <c r="C587" i="1"/>
  <c r="D7" i="5"/>
  <c r="E289" i="4"/>
  <c r="I17" i="3"/>
  <c r="D147" i="1"/>
  <c r="D6" i="4"/>
  <c r="I28" i="3"/>
  <c r="D1435" i="1"/>
  <c r="F252" i="4"/>
  <c r="C248" i="1"/>
  <c r="G297" i="9"/>
  <c r="E297" i="9" s="1"/>
  <c r="C1436" i="1"/>
  <c r="H29" i="3"/>
  <c r="H24" i="3"/>
  <c r="C1299" i="1"/>
  <c r="F363" i="4"/>
  <c r="C358" i="1"/>
  <c r="F580" i="4"/>
  <c r="C574" i="1"/>
  <c r="F484" i="4"/>
  <c r="C478" i="1"/>
  <c r="F163" i="4"/>
  <c r="C159" i="1"/>
  <c r="E407" i="4"/>
  <c r="D402" i="1" s="1"/>
  <c r="D293" i="1"/>
  <c r="F644" i="4"/>
  <c r="C638" i="1"/>
  <c r="G638" i="1" s="1"/>
  <c r="K1432" i="9"/>
  <c r="G295" i="9"/>
  <c r="E295" i="9" s="1"/>
  <c r="B295" i="9" s="1"/>
  <c r="I34" i="3"/>
  <c r="C1517" i="1"/>
  <c r="G294" i="9"/>
  <c r="E294" i="9" s="1"/>
  <c r="F141" i="6"/>
  <c r="H28" i="3"/>
  <c r="C1435" i="1"/>
  <c r="G299" i="9"/>
  <c r="E299" i="9" s="1"/>
  <c r="B20"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635" i="4" l="1"/>
  <c r="D629" i="1" s="1"/>
  <c r="E636" i="4"/>
  <c r="D630" i="1" s="1"/>
  <c r="D522" i="1"/>
  <c r="H46" i="1"/>
  <c r="G46" i="1"/>
  <c r="H339" i="1"/>
  <c r="G339" i="1"/>
  <c r="H561" i="1"/>
  <c r="G561" i="1"/>
  <c r="H1518" i="1"/>
  <c r="G1518" i="1"/>
  <c r="H346" i="1"/>
  <c r="G135" i="1"/>
  <c r="H135" i="1"/>
  <c r="H1112" i="1"/>
  <c r="G1112" i="1"/>
  <c r="E19" i="9"/>
  <c r="I16" i="3"/>
  <c r="D2" i="1"/>
  <c r="E412" i="4"/>
  <c r="H453" i="1"/>
  <c r="G453" i="1"/>
  <c r="G619" i="1"/>
  <c r="H619" i="1"/>
  <c r="H1436" i="1"/>
  <c r="G1436" i="1"/>
  <c r="H523" i="1"/>
  <c r="G523" i="1"/>
  <c r="H102" i="1"/>
  <c r="G102" i="1"/>
  <c r="H509" i="1"/>
  <c r="G509" i="1"/>
  <c r="H276" i="9"/>
  <c r="D984" i="1"/>
  <c r="H159" i="1"/>
  <c r="G159" i="1"/>
  <c r="H574" i="1"/>
  <c r="G574" i="1"/>
  <c r="G1299" i="1"/>
  <c r="H1299" i="1"/>
  <c r="B297" i="9"/>
  <c r="E296" i="9"/>
  <c r="I10" i="3" s="1"/>
  <c r="D285" i="1"/>
  <c r="E290" i="4"/>
  <c r="D286" i="1" s="1"/>
  <c r="E413" i="4"/>
  <c r="E291" i="4"/>
  <c r="D287" i="1" s="1"/>
  <c r="H1167" i="1"/>
  <c r="G1167" i="1"/>
  <c r="D636" i="4"/>
  <c r="C522" i="1"/>
  <c r="F528" i="4"/>
  <c r="H1046" i="1"/>
  <c r="G1046" i="1"/>
  <c r="H415" i="1"/>
  <c r="G415" i="1"/>
  <c r="H1423" i="1"/>
  <c r="G1423" i="1"/>
  <c r="H1329" i="1"/>
  <c r="G1329" i="1"/>
  <c r="H391" i="1"/>
  <c r="G391" i="1"/>
  <c r="H466" i="1"/>
  <c r="G466" i="1"/>
  <c r="H147" i="1"/>
  <c r="G147" i="1"/>
  <c r="H248" i="1"/>
  <c r="G248" i="1"/>
  <c r="H16" i="3"/>
  <c r="C2" i="1"/>
  <c r="D412" i="4"/>
  <c r="F6" i="4"/>
  <c r="D290" i="4"/>
  <c r="F7" i="5"/>
  <c r="D6" i="5"/>
  <c r="H20" i="3"/>
  <c r="C985" i="1"/>
  <c r="F176" i="5"/>
  <c r="D175" i="5"/>
  <c r="H22" i="3"/>
  <c r="C1153" i="1"/>
  <c r="H990" i="1"/>
  <c r="G990" i="1"/>
  <c r="H294" i="1"/>
  <c r="G294" i="1"/>
  <c r="D635" i="4"/>
  <c r="C414" i="1"/>
  <c r="F420" i="4"/>
  <c r="F237" i="5"/>
  <c r="H23" i="3"/>
  <c r="C1214" i="1"/>
  <c r="H1065" i="1"/>
  <c r="G1065" i="1"/>
  <c r="H345" i="1"/>
  <c r="G345" i="1"/>
  <c r="H478" i="1"/>
  <c r="G478" i="1"/>
  <c r="H358" i="1"/>
  <c r="G358" i="1"/>
  <c r="H587" i="1"/>
  <c r="G587" i="1"/>
  <c r="H637" i="1"/>
  <c r="G637" i="1"/>
  <c r="D407" i="4"/>
  <c r="C293" i="1"/>
  <c r="F298" i="4"/>
  <c r="H1383" i="1"/>
  <c r="G1383" i="1"/>
  <c r="H78" i="1"/>
  <c r="G78" i="1"/>
  <c r="H1215" i="1"/>
  <c r="G1215" i="1"/>
  <c r="H220" i="1"/>
  <c r="G220" i="1"/>
  <c r="D408" i="4"/>
  <c r="C285" i="1"/>
  <c r="F289" i="4"/>
  <c r="D413" i="4"/>
  <c r="D291" i="4"/>
  <c r="H638" i="1"/>
  <c r="B299" i="9"/>
  <c r="E298" i="9"/>
  <c r="H1435" i="1"/>
  <c r="G1435" i="1"/>
  <c r="H9" i="3"/>
  <c r="B294" i="9"/>
  <c r="E293" i="9"/>
  <c r="H1517" i="1"/>
  <c r="G1517" i="1"/>
  <c r="H11" i="3"/>
  <c r="E639" i="4" l="1"/>
  <c r="D633" i="1" s="1"/>
  <c r="D407" i="1"/>
  <c r="H293" i="1"/>
  <c r="G293" i="1"/>
  <c r="H1153" i="1"/>
  <c r="G1153" i="1"/>
  <c r="H985" i="1"/>
  <c r="G985" i="1"/>
  <c r="F290" i="4"/>
  <c r="C286" i="1"/>
  <c r="H285" i="1"/>
  <c r="G285" i="1"/>
  <c r="F407" i="4"/>
  <c r="C402" i="1"/>
  <c r="C287" i="1"/>
  <c r="F291" i="4"/>
  <c r="F408" i="4"/>
  <c r="C403" i="1"/>
  <c r="H1214" i="1"/>
  <c r="G1214" i="1"/>
  <c r="H414" i="1"/>
  <c r="G414" i="1"/>
  <c r="F175" i="5"/>
  <c r="C1152" i="1"/>
  <c r="C984" i="1"/>
  <c r="F6" i="5"/>
  <c r="G282" i="9"/>
  <c r="E282" i="9" s="1"/>
  <c r="B282" i="9" s="1"/>
  <c r="G276" i="9"/>
  <c r="E276" i="9" s="1"/>
  <c r="F412" i="4"/>
  <c r="C407" i="1"/>
  <c r="D639" i="4"/>
  <c r="D414" i="4"/>
  <c r="H522" i="1"/>
  <c r="G522" i="1"/>
  <c r="C408" i="1"/>
  <c r="D640" i="4"/>
  <c r="F413" i="4"/>
  <c r="D415" i="4"/>
  <c r="F635" i="4"/>
  <c r="C629" i="1"/>
  <c r="G2" i="1"/>
  <c r="H2" i="1"/>
  <c r="F636" i="4"/>
  <c r="C630" i="1"/>
  <c r="E640" i="4"/>
  <c r="E415" i="4"/>
  <c r="D410" i="1" s="1"/>
  <c r="D408" i="1"/>
  <c r="E414" i="4"/>
  <c r="D409" i="1" s="1"/>
  <c r="N3" i="9"/>
  <c r="I11" i="3"/>
  <c r="K3" i="9"/>
  <c r="I9" i="3"/>
  <c r="F415" i="4" l="1"/>
  <c r="C410" i="1"/>
  <c r="G407" i="1"/>
  <c r="H407" i="1"/>
  <c r="H403" i="1"/>
  <c r="G403" i="1"/>
  <c r="H402" i="1"/>
  <c r="G402" i="1"/>
  <c r="H286" i="1"/>
  <c r="G286" i="1"/>
  <c r="H408" i="1"/>
  <c r="G408" i="1"/>
  <c r="F639" i="4"/>
  <c r="C633" i="1"/>
  <c r="D641" i="4"/>
  <c r="E641" i="4"/>
  <c r="D634" i="1"/>
  <c r="E642" i="4"/>
  <c r="H8" i="3"/>
  <c r="M3" i="9" s="1"/>
  <c r="G984" i="1"/>
  <c r="H984" i="1"/>
  <c r="H630" i="1"/>
  <c r="G630" i="1"/>
  <c r="H629" i="1"/>
  <c r="G629" i="1"/>
  <c r="C634" i="1"/>
  <c r="D642" i="4"/>
  <c r="F640" i="4"/>
  <c r="F414" i="4"/>
  <c r="C409" i="1"/>
  <c r="B276" i="9"/>
  <c r="E275" i="9"/>
  <c r="H1152" i="1"/>
  <c r="G1152" i="1"/>
  <c r="H287" i="1"/>
  <c r="G287" i="1"/>
  <c r="I8" i="3" l="1"/>
  <c r="D635" i="1"/>
  <c r="E645" i="4"/>
  <c r="F641" i="4"/>
  <c r="C635" i="1"/>
  <c r="D645" i="4"/>
  <c r="C636" i="1"/>
  <c r="D646" i="4"/>
  <c r="F642" i="4"/>
  <c r="H409" i="1"/>
  <c r="G409" i="1"/>
  <c r="H634" i="1"/>
  <c r="G634" i="1"/>
  <c r="E646" i="4"/>
  <c r="D636" i="1"/>
  <c r="H633" i="1"/>
  <c r="G633" i="1"/>
  <c r="H410" i="1"/>
  <c r="G410" i="1"/>
  <c r="H19" i="3" l="1"/>
  <c r="F646" i="4"/>
  <c r="C640" i="1"/>
  <c r="G636" i="1"/>
  <c r="H636" i="1"/>
  <c r="I18" i="3"/>
  <c r="D639" i="1"/>
  <c r="I19" i="3"/>
  <c r="D640" i="1"/>
  <c r="H7" i="3" s="1"/>
  <c r="C639" i="1"/>
  <c r="F645" i="4"/>
  <c r="H18" i="3"/>
  <c r="H635" i="1"/>
  <c r="G635" i="1"/>
  <c r="H640" i="1" l="1"/>
  <c r="G640" i="1"/>
  <c r="G639" i="1"/>
  <c r="H639" i="1"/>
  <c r="I7" i="3"/>
  <c r="J3" i="9"/>
  <c r="G18" i="9" l="1"/>
  <c r="G17" i="9"/>
  <c r="G16" i="9"/>
  <c r="G15" i="9"/>
  <c r="I6" i="9"/>
  <c r="J7" i="9"/>
  <c r="K8" i="9"/>
  <c r="J10" i="9"/>
  <c r="K11" i="9"/>
  <c r="I13" i="9"/>
  <c r="H15" i="9"/>
  <c r="J8" i="9"/>
  <c r="J11" i="9"/>
  <c r="M272" i="9"/>
  <c r="J17" i="9"/>
  <c r="M16" i="9"/>
  <c r="M15" i="9"/>
  <c r="I5" i="9"/>
  <c r="J6" i="9"/>
  <c r="K7" i="9"/>
  <c r="I9" i="9"/>
  <c r="K10" i="9"/>
  <c r="I12" i="9"/>
  <c r="J13" i="9"/>
  <c r="K13" i="9"/>
  <c r="H18" i="9"/>
  <c r="H17" i="9"/>
  <c r="H16" i="9"/>
  <c r="K5" i="9"/>
  <c r="I7" i="9"/>
  <c r="K9" i="9"/>
  <c r="K12" i="9"/>
  <c r="L272" i="9"/>
  <c r="F272" i="9" s="1"/>
  <c r="I17" i="9"/>
  <c r="L16" i="9"/>
  <c r="L15" i="9"/>
  <c r="F15" i="9" s="1"/>
  <c r="J5" i="9"/>
  <c r="K6" i="9"/>
  <c r="I8" i="9"/>
  <c r="J9" i="9"/>
  <c r="I11" i="9"/>
  <c r="E11" i="9" s="1"/>
  <c r="B11" i="9" s="1"/>
  <c r="J12" i="9"/>
  <c r="E8" i="9" l="1"/>
  <c r="B8" i="9" s="1"/>
  <c r="E7" i="9"/>
  <c r="B7" i="9" s="1"/>
  <c r="E5" i="9"/>
  <c r="B5" i="9" s="1"/>
  <c r="F16" i="9"/>
  <c r="F14" i="9" s="1"/>
  <c r="E10" i="9"/>
  <c r="B10" i="9" s="1"/>
  <c r="E15" i="9"/>
  <c r="E12" i="9"/>
  <c r="B12" i="9" s="1"/>
  <c r="E16" i="9"/>
  <c r="E13" i="9"/>
  <c r="B13" i="9" s="1"/>
  <c r="E17" i="9"/>
  <c r="B17" i="9" s="1"/>
  <c r="B272" i="9"/>
  <c r="F19" i="9"/>
  <c r="E9" i="9"/>
  <c r="B9" i="9" s="1"/>
  <c r="E6" i="9"/>
  <c r="B6" i="9" s="1"/>
  <c r="E18" i="9"/>
  <c r="B18" i="9" s="1"/>
  <c r="B16" i="9" l="1"/>
  <c r="F3" i="9"/>
  <c r="E14" i="9"/>
  <c r="B15"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<sst xmlns="http://schemas.openxmlformats.org/spreadsheetml/2006/main" count="4312" uniqueCount="3393">
  <si>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</si>
  <si>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</si>
  <si>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</si>
  <si>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</si>
  <si>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</si>
  <si>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</si>
  <si>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</si>
  <si>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</si>
  <si>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</si>
  <si>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</si>
  <si>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</si>
  <si>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</si>
  <si>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</si>
  <si>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</si>
  <si>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</si>
  <si>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</si>
  <si>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</si>
  <si>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</si>
  <si>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</si>
  <si>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</si>
  <si>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</si>
  <si>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</si>
  <si>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</si>
  <si>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</si>
  <si>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</si>
  <si>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</si>
  <si>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</si>
  <si>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</si>
  <si>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</si>
  <si>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</si>
  <si>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</si>
  <si>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</si>
  <si>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</si>
  <si>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</si>
  <si>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</si>
  <si>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</si>
  <si>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</si>
  <si>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</si>
  <si>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</si>
  <si>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</si>
  <si>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</si>
  <si>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</si>
  <si>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</si>
  <si>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</si>
  <si>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</si>
  <si>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</si>
  <si>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</si>
  <si>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</si>
  <si>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</si>
  <si>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</si>
  <si>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</si>
  <si>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</si>
  <si>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</si>
  <si>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</si>
  <si>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</si>
  <si>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</si>
  <si>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</si>
  <si>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</si>
  <si>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</si>
  <si>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</si>
  <si>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</si>
  <si>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</si>
  <si>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</si>
  <si>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</si>
  <si>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</si>
  <si>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</si>
  <si>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</si>
  <si>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</si>
  <si>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</si>
  <si>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</si>
  <si>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</si>
  <si>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</si>
  <si>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</si>
  <si>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</si>
  <si>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</si>
  <si>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</si>
  <si>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</si>
  <si>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</si>
  <si>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</si>
  <si>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</si>
  <si>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</si>
  <si>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</si>
  <si>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</si>
  <si>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</si>
  <si>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</si>
  <si>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</si>
  <si>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</si>
  <si>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</si>
  <si>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</si>
  <si>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</si>
  <si>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</si>
  <si>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</si>
  <si>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</si>
  <si>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</si>
  <si>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</si>
  <si>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</si>
  <si>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</si>
  <si>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</si>
  <si>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</si>
  <si>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</si>
  <si>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</si>
  <si>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</si>
  <si>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</si>
  <si>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</si>
  <si>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</si>
  <si>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</si>
  <si>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</si>
  <si>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</si>
  <si>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</si>
  <si>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</si>
  <si>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</si>
  <si>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</si>
  <si>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</si>
  <si>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</si>
  <si>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</si>
  <si>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</si>
  <si>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</si>
  <si>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</si>
  <si>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</si>
  <si>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</si>
  <si>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</si>
  <si>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</si>
  <si>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</si>
  <si>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</si>
  <si>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</si>
  <si>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</si>
  <si>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</si>
  <si>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</si>
  <si>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</si>
  <si>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</si>
  <si>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</si>
  <si>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</si>
  <si>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</si>
  <si>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</si>
  <si>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</si>
  <si>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</si>
  <si>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</si>
  <si>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</si>
  <si>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</si>
  <si>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</si>
  <si>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</si>
  <si>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</si>
  <si>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</si>
  <si>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</si>
  <si>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</si>
  <si>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</si>
  <si>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</si>
  <si>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</si>
  <si>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</si>
  <si>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</si>
  <si>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</si>
  <si>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</si>
  <si>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</si>
  <si>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</si>
  <si>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</si>
  <si>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</si>
  <si>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</si>
  <si>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</si>
  <si>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</si>
  <si>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</si>
  <si>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</si>
  <si>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</si>
  <si>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</si>
  <si>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</si>
  <si>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</si>
  <si>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</si>
  <si>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</si>
  <si>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</si>
  <si>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</si>
  <si>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</si>
  <si>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</si>
  <si>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</si>
  <si>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</si>
  <si>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</si>
  <si>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</si>
  <si>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</si>
  <si>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</si>
  <si>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</si>
  <si>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</si>
  <si>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</si>
  <si>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</si>
  <si>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</si>
  <si>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</si>
  <si>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</si>
  <si>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</si>
  <si>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</si>
  <si>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</si>
  <si>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</si>
  <si>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</si>
  <si>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</si>
  <si>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</si>
  <si>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</si>
  <si>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</si>
  <si>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</si>
  <si>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</si>
  <si>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</si>
  <si>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</si>
  <si>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</si>
  <si>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</si>
  <si>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</si>
  <si>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</si>
  <si>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</si>
  <si>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</si>
  <si>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</si>
  <si>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</si>
  <si>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</si>
  <si>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</si>
  <si>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</si>
  <si>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</si>
  <si>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</si>
  <si>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</si>
  <si>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</si>
  <si>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</si>
  <si>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</si>
  <si>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</si>
  <si>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</si>
  <si>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</si>
  <si>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</si>
  <si>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</si>
  <si>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</si>
  <si>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</si>
  <si>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</si>
  <si>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</si>
  <si>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</si>
  <si>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</si>
  <si>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</si>
  <si>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</si>
  <si>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</si>
  <si>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</si>
  <si>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</si>
  <si>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</si>
  <si>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</si>
  <si>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</si>
  <si>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</si>
  <si>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</si>
  <si>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</si>
  <si>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</si>
  <si>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</si>
  <si>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</si>
  <si>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</si>
  <si>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</si>
  <si>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</si>
  <si>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</si>
  <si>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</si>
  <si>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</si>
  <si>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</si>
  <si>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</si>
  <si>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</si>
  <si>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</si>
  <si>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</si>
  <si>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</si>
  <si>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</si>
  <si>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</si>
  <si>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</si>
  <si>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</si>
  <si>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</si>
  <si>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</si>
  <si>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</si>
  <si>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</si>
  <si>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</si>
  <si>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</si>
  <si>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</si>
  <si>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</si>
  <si>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</si>
  <si>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</si>
  <si>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</si>
  <si>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</si>
  <si>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</si>
  <si>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</si>
  <si>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</si>
  <si>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</si>
  <si>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</si>
  <si>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</si>
  <si>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</si>
  <si>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</si>
  <si>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</si>
  <si>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</si>
  <si>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</si>
  <si>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</si>
  <si>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</si>
  <si>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</si>
  <si>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</si>
  <si>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</si>
  <si>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</si>
  <si>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</si>
  <si>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</si>
  <si>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</si>
  <si>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</si>
  <si>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</si>
  <si>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</si>
  <si>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</si>
  <si>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</si>
  <si>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</si>
  <si>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</si>
  <si>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</si>
  <si>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</si>
  <si>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</si>
  <si>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</si>
  <si>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</si>
  <si>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</si>
  <si>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</si>
  <si>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</si>
  <si>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</si>
  <si>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</si>
  <si>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</si>
  <si>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</si>
  <si>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</si>
  <si>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</si>
  <si>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</si>
  <si>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</si>
  <si>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</si>
  <si>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</si>
  <si>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</si>
  <si>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</si>
  <si>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</si>
  <si>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</si>
  <si>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</si>
  <si>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</si>
  <si>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</si>
  <si>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</si>
  <si>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</si>
  <si>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</si>
  <si>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</si>
  <si>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</si>
  <si>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</si>
  <si>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</si>
  <si>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</si>
  <si>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</si>
  <si>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</si>
  <si>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</si>
  <si>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</si>
  <si>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</si>
  <si>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</si>
  <si>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</si>
  <si>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</si>
  <si>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</si>
  <si>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</si>
  <si>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</si>
  <si>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</si>
  <si>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</si>
  <si>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</si>
  <si>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</si>
  <si>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</si>
  <si>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</si>
  <si>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</si>
  <si>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</si>
  <si>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</si>
  <si>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</si>
  <si>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</si>
  <si>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</si>
  <si>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</si>
  <si>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</si>
  <si>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</si>
  <si>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</si>
  <si>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</si>
  <si>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</si>
  <si>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</si>
  <si>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</si>
  <si>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</si>
  <si>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</si>
  <si>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</si>
  <si>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</si>
  <si>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</si>
  <si>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</si>
  <si>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</si>
  <si>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</si>
  <si>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</si>
  <si>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</si>
  <si>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</si>
  <si>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</si>
  <si>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</si>
  <si>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</si>
  <si>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</si>
  <si>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</si>
  <si>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</si>
  <si>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</si>
  <si>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</si>
  <si>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</si>
  <si>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</si>
  <si>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</si>
  <si>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</si>
  <si>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</si>
  <si>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</si>
  <si>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</si>
  <si>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</si>
  <si>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</si>
  <si>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</si>
  <si>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</si>
  <si>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</si>
  <si>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</si>
  <si>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</si>
  <si>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</si>
  <si>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</si>
  <si>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</si>
  <si>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</si>
  <si>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</si>
  <si>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</si>
  <si>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</si>
  <si>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</si>
  <si>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</si>
  <si>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</si>
  <si>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</si>
  <si>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</si>
  <si>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</si>
  <si>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</si>
  <si>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</si>
  <si>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</si>
  <si>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</si>
  <si>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</si>
  <si>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</si>
  <si>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</si>
  <si>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</si>
  <si>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</si>
  <si>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</si>
  <si>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</si>
  <si>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</si>
  <si>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</si>
  <si>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</si>
  <si>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</si>
  <si>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</si>
  <si>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</si>
  <si>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</si>
  <si>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</si>
  <si>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</si>
  <si>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</si>
  <si>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</si>
  <si>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</si>
  <si>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</si>
  <si>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</si>
  <si>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</si>
  <si>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</si>
  <si>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</si>
  <si>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</si>
  <si>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</si>
  <si>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</si>
  <si>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</si>
  <si>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</si>
  <si>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</si>
  <si>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</si>
  <si>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</si>
  <si>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</si>
  <si>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</si>
  <si>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</si>
  <si>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</si>
  <si>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</si>
  <si>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</si>
  <si>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</si>
  <si>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</si>
  <si>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</si>
  <si>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</si>
  <si>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</si>
  <si>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</si>
  <si>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</si>
  <si>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</si>
  <si>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</si>
  <si>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</si>
  <si>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</si>
  <si>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</si>
  <si>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</si>
  <si>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</si>
  <si>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</si>
  <si>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</si>
  <si>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</si>
  <si>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</si>
  <si>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</si>
  <si>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</si>
  <si>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</si>
  <si>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</si>
  <si>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</si>
  <si>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</si>
  <si>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</si>
  <si>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</si>
  <si>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</si>
  <si>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</si>
  <si>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</si>
  <si>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</si>
  <si>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</si>
  <si>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</si>
  <si>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</si>
  <si>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</si>
  <si>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</si>
  <si>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</si>
  <si>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</si>
  <si>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</si>
  <si>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</si>
  <si>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</si>
  <si>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</si>
  <si>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</si>
  <si>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</si>
  <si>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</si>
  <si>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</si>
  <si>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</si>
  <si>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</si>
  <si>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</si>
  <si>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</si>
  <si>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</si>
  <si>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</si>
  <si>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</si>
  <si>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</si>
  <si>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</si>
  <si>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</si>
  <si>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</si>
  <si>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</si>
  <si>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</si>
  <si>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</si>
  <si>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</si>
  <si>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</si>
  <si>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</si>
  <si>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</si>
  <si>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</si>
  <si>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</si>
  <si>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</si>
  <si>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</si>
  <si>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</si>
  <si>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</si>
  <si>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</si>
  <si>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</si>
  <si>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</si>
  <si>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</si>
  <si>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</si>
  <si>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</si>
  <si>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</si>
  <si>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</si>
  <si>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</si>
  <si>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</si>
  <si>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</si>
  <si>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</si>
  <si>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</si>
  <si>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</si>
  <si>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</si>
  <si>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</si>
  <si>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</si>
  <si>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</si>
  <si>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</si>
  <si>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</si>
  <si>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</si>
  <si>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</si>
  <si>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</si>
  <si>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</si>
  <si>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</si>
  <si>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</si>
  <si>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</si>
  <si>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</si>
  <si>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</si>
  <si>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</si>
  <si>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</si>
  <si>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</si>
  <si>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</si>
  <si>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</si>
  <si>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</si>
  <si>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</si>
  <si>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</si>
  <si>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</si>
  <si>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</si>
  <si>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</si>
  <si>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</si>
  <si>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</si>
  <si>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</si>
  <si>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</si>
  <si>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</si>
  <si>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</si>
  <si>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</si>
  <si>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</si>
  <si>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</si>
  <si>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</si>
  <si>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</si>
  <si>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</si>
  <si>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</si>
  <si>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</si>
  <si>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</si>
  <si>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</si>
  <si>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</si>
  <si>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</si>
  <si>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</si>
  <si>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</si>
  <si>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</si>
  <si>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</si>
  <si>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</si>
  <si>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</si>
  <si>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</si>
  <si>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</si>
  <si>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</si>
  <si>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</si>
  <si>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</si>
  <si>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</si>
  <si>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</si>
  <si>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</si>
  <si>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</si>
  <si>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</si>
  <si>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</si>
  <si>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</si>
  <si>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</si>
  <si>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</si>
  <si>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</si>
  <si>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</si>
  <si>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</si>
  <si>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</si>
  <si>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</si>
  <si>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</si>
  <si>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</si>
  <si>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</si>
  <si>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</si>
  <si>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</si>
  <si>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</si>
  <si>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</si>
  <si>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</si>
  <si>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</si>
  <si>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</si>
  <si>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</si>
  <si>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</si>
  <si>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</si>
  <si>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</si>
  <si>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</si>
  <si>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</si>
  <si>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</si>
  <si>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</si>
  <si>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</si>
  <si>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</si>
  <si>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</si>
  <si>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</si>
  <si>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</si>
  <si>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</si>
  <si>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</si>
  <si>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</si>
  <si>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</si>
  <si>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</si>
  <si>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</si>
  <si>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</si>
  <si>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</si>
  <si>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</si>
  <si>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</si>
  <si>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</si>
  <si>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</si>
  <si>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</si>
  <si>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</si>
  <si>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</si>
  <si>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</si>
  <si>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</si>
  <si>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</si>
  <si>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</si>
  <si>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</si>
  <si>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</si>
  <si>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</si>
  <si>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</si>
  <si>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</si>
  <si>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</si>
  <si>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</si>
  <si>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</si>
  <si>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</si>
  <si>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</si>
  <si>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</si>
  <si>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</si>
  <si>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</si>
  <si>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</si>
  <si>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</si>
  <si>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</si>
  <si>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</si>
  <si>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</si>
  <si>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</si>
  <si>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</si>
  <si>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</si>
  <si>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</si>
  <si>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</si>
  <si>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</si>
  <si>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</si>
  <si>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</si>
  <si>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</si>
  <si>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</si>
  <si>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</si>
  <si>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</si>
  <si>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</si>
  <si>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</si>
  <si>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</si>
  <si>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</si>
  <si>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</si>
  <si>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</si>
  <si>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</si>
  <si>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</si>
  <si>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</si>
  <si>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</si>
  <si>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</si>
  <si>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</si>
  <si>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</si>
  <si>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</si>
  <si>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</si>
  <si>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</si>
  <si>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</si>
  <si>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</si>
  <si>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</si>
  <si>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</si>
  <si>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</si>
  <si>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</si>
  <si>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</si>
  <si>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</si>
  <si>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</si>
  <si>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</si>
  <si>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</si>
  <si>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</si>
  <si>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</si>
  <si>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</si>
  <si>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</si>
  <si>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</si>
  <si>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</si>
  <si>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</si>
  <si>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</si>
  <si>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</si>
  <si>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</si>
  <si>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</si>
  <si>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</si>
  <si>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</si>
  <si>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</si>
  <si>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</si>
  <si>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</si>
  <si>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</si>
  <si>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</si>
  <si>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</si>
  <si>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</si>
  <si>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</si>
  <si>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</si>
  <si>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</si>
  <si>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</si>
  <si>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</si>
  <si>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</si>
  <si>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</si>
  <si>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</si>
  <si>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</si>
  <si>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</si>
  <si>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</si>
  <si>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</si>
  <si>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</si>
  <si>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</si>
  <si>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</si>
  <si>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</si>
  <si>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</si>
  <si>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</si>
  <si>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</si>
  <si>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</si>
  <si>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</si>
  <si>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</si>
  <si>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</si>
  <si>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</si>
  <si>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</si>
  <si>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</si>
  <si>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</si>
  <si>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</si>
  <si>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</si>
  <si>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</si>
  <si>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</si>
  <si>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</si>
  <si>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</si>
  <si>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</si>
  <si>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</si>
  <si>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</si>
  <si>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</si>
  <si>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</si>
  <si>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</si>
  <si>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</si>
  <si>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</si>
  <si>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</si>
  <si>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</si>
  <si>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</si>
  <si>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</si>
  <si>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</si>
  <si>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</si>
  <si>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</si>
  <si>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</si>
  <si>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</si>
  <si>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</si>
  <si>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</si>
  <si>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</si>
  <si>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</si>
  <si>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</si>
  <si>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</si>
  <si>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</si>
  <si>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</si>
  <si>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</si>
  <si>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</si>
  <si>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</si>
  <si>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</si>
  <si>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</si>
  <si>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</si>
  <si>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</si>
  <si>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</si>
  <si>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</si>
  <si>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</si>
  <si>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</si>
  <si>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</si>
  <si>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</si>
  <si>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</si>
  <si>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</si>
  <si>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</si>
  <si>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</si>
  <si>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</si>
  <si>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</si>
  <si>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</si>
  <si>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</si>
  <si>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</si>
  <si>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</si>
  <si>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</si>
  <si>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</si>
  <si>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</si>
  <si>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</si>
  <si>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</si>
  <si>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</si>
  <si>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</si>
  <si>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</si>
  <si>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</si>
  <si>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</si>
  <si>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</si>
  <si>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</si>
  <si>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</si>
  <si>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</si>
  <si>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</si>
  <si>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</si>
  <si>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</si>
  <si>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</si>
  <si>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</si>
  <si>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</si>
  <si>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</si>
  <si>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</si>
  <si>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</si>
  <si>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</si>
  <si>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</si>
  <si>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</si>
  <si>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</si>
  <si>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</si>
  <si>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</si>
  <si>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</si>
  <si>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</si>
  <si>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</si>
  <si>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</si>
  <si>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</si>
  <si>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</si>
  <si>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</si>
  <si>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</si>
  <si>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</si>
  <si>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</si>
  <si>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</si>
  <si>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</si>
  <si>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</si>
  <si>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</si>
  <si>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</si>
  <si>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</si>
  <si>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</si>
  <si>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</si>
  <si>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</si>
  <si>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</si>
  <si>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</si>
  <si>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</si>
  <si>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</si>
  <si>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</si>
  <si>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</si>
  <si>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</si>
  <si>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</si>
  <si>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</si>
  <si>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</si>
  <si>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</si>
  <si>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</si>
  <si>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</si>
  <si>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</si>
  <si>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</si>
  <si>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</si>
  <si>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</si>
  <si>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</si>
  <si>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</si>
  <si>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</si>
  <si>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</si>
  <si>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</si>
  <si>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</si>
  <si>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</si>
  <si>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</si>
  <si>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</si>
  <si>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</si>
  <si>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</si>
  <si>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</si>
  <si>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</si>
  <si>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</si>
  <si>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</si>
  <si>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</si>
  <si>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</si>
  <si>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</si>
  <si>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</si>
  <si>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</si>
  <si>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</si>
  <si>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</si>
  <si>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</si>
  <si>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</si>
  <si>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</si>
  <si>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</si>
  <si>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</si>
  <si>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</si>
  <si>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</si>
  <si>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</si>
  <si>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</si>
  <si>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</si>
  <si>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</si>
  <si>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</si>
  <si>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</si>
  <si>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</si>
  <si>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</si>
  <si>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</si>
  <si>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</si>
  <si>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</si>
  <si>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</si>
  <si>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</si>
  <si>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</si>
  <si>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</si>
  <si>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</si>
  <si>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</si>
  <si>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</si>
  <si>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</si>
  <si>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</si>
  <si>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</si>
  <si>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</si>
  <si>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</si>
  <si>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</si>
  <si>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</si>
  <si>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</si>
  <si>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</si>
  <si>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</si>
  <si>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</si>
  <si>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</si>
  <si>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</si>
  <si>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</si>
  <si>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</si>
  <si>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</si>
  <si>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</si>
  <si>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</si>
  <si>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</si>
  <si>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</si>
  <si>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</si>
  <si>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</si>
  <si>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</si>
  <si>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</si>
  <si>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</si>
  <si>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</si>
  <si>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</si>
  <si>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</si>
  <si>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</si>
  <si>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</si>
  <si>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</si>
  <si>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</si>
  <si>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</si>
  <si>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</si>
  <si>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</si>
  <si>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</si>
  <si>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</si>
  <si>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</si>
  <si>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</si>
  <si>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</si>
  <si>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</si>
  <si>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</si>
  <si>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</si>
  <si>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</si>
  <si>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</si>
  <si>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</si>
  <si>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</si>
  <si>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</si>
  <si>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</si>
  <si>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</si>
  <si>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</si>
  <si>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</si>
  <si>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</si>
  <si>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</si>
  <si>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</si>
  <si>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</si>
  <si>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</si>
  <si>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</si>
  <si>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</si>
  <si>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</si>
  <si>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</si>
  <si>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</si>
  <si>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</si>
  <si>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</si>
  <si>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</si>
  <si>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</si>
  <si>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</si>
  <si>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</si>
  <si>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</si>
  <si>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</si>
  <si>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</si>
  <si>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</si>
  <si>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</si>
  <si>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</si>
  <si>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</si>
  <si>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</si>
  <si>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</si>
  <si>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</si>
  <si>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</si>
  <si>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</si>
  <si>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</si>
  <si>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</si>
  <si>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</si>
  <si>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</si>
  <si>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</si>
  <si>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</si>
  <si>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</si>
  <si>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</si>
  <si>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</si>
  <si>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</si>
  <si>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</si>
  <si>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</si>
  <si>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</si>
  <si>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</si>
  <si>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</si>
  <si>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</si>
  <si>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</si>
  <si>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</si>
  <si>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</si>
  <si>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</si>
  <si>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</si>
  <si>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</si>
  <si>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</si>
  <si>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</si>
  <si>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</si>
  <si>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</si>
  <si>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</si>
  <si>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</si>
  <si>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</si>
  <si>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</si>
  <si>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</si>
  <si>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</si>
  <si>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</si>
  <si>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</si>
  <si>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</si>
  <si>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</si>
  <si>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</si>
  <si>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</si>
  <si>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</si>
  <si>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</si>
  <si>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</si>
  <si>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</si>
  <si>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</si>
  <si>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</si>
  <si>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</si>
  <si>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</si>
  <si>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</si>
  <si>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</si>
  <si>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</si>
  <si>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</si>
  <si>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</si>
  <si>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</si>
  <si>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</si>
  <si>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</si>
  <si>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</si>
  <si>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</si>
  <si>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</si>
  <si>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</si>
  <si>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</si>
  <si>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</si>
  <si>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</si>
  <si>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</si>
  <si>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</si>
  <si>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</si>
  <si>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</si>
  <si>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</si>
  <si>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</si>
  <si>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</si>
  <si>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</si>
  <si>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</si>
  <si>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</si>
  <si>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</si>
  <si>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</si>
  <si>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</si>
  <si>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</si>
  <si>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</si>
  <si>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</si>
  <si>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</si>
  <si>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</si>
  <si>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</si>
  <si>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</si>
  <si>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</si>
  <si>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</si>
  <si>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</si>
  <si>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</si>
  <si>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</si>
  <si>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</si>
  <si>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</si>
  <si>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</si>
  <si>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</si>
  <si>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</si>
  <si>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</si>
  <si>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</si>
  <si>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</si>
  <si>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</si>
  <si>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</si>
  <si>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</si>
  <si>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</si>
  <si>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</si>
  <si>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</si>
  <si>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</si>
  <si>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</si>
  <si>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</si>
  <si>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</si>
  <si>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</si>
  <si>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</si>
  <si>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</si>
  <si>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</si>
  <si>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</si>
  <si>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</si>
  <si>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</si>
  <si>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</si>
  <si>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</si>
  <si>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</si>
  <si>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</si>
  <si>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</si>
  <si>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</si>
  <si>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</si>
  <si>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</si>
  <si>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</si>
  <si>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</si>
  <si>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</si>
  <si>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</si>
  <si>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</si>
  <si>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</si>
  <si>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</si>
  <si>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</si>
  <si>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</si>
  <si>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</si>
  <si>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</si>
  <si>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</si>
  <si>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</si>
  <si>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</si>
  <si>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</si>
  <si>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</si>
  <si>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</si>
  <si>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</si>
  <si>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</si>
  <si>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</si>
  <si>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</si>
  <si>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</si>
  <si>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</si>
  <si>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</si>
  <si>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</si>
  <si>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</si>
  <si>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</si>
  <si>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</si>
  <si>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</si>
  <si>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</si>
  <si>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</si>
  <si>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</si>
  <si>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</si>
  <si>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</si>
  <si>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</si>
  <si>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</si>
  <si>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</si>
  <si>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</si>
  <si>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</si>
  <si>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</si>
  <si>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</si>
  <si>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</si>
  <si>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</si>
  <si>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</si>
  <si>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</si>
  <si>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</si>
  <si>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</si>
  <si>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</si>
  <si>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</si>
  <si>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</si>
  <si>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</si>
  <si>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</si>
  <si>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</si>
  <si>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</si>
  <si>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</si>
  <si>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</si>
  <si>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</si>
  <si>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</si>
  <si>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</si>
  <si>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</si>
  <si>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</si>
  <si>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</si>
  <si>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</si>
  <si>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</si>
  <si>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</si>
  <si>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</si>
  <si>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</si>
  <si>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</si>
  <si>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</si>
  <si>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</si>
  <si>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</si>
  <si>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</si>
  <si>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</si>
  <si>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</si>
  <si>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</si>
  <si>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</si>
  <si>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</si>
  <si>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</si>
  <si>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</si>
  <si>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</si>
  <si>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</si>
  <si>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</si>
  <si>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</si>
  <si>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</si>
  <si>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</si>
  <si>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</si>
  <si>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</si>
  <si>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</si>
  <si>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</si>
  <si>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</si>
  <si>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</si>
  <si>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</si>
  <si>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</si>
  <si>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</si>
  <si>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</si>
  <si>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</si>
  <si>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</si>
  <si>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</si>
  <si>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</si>
  <si>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</si>
  <si>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</si>
  <si>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</si>
  <si>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</si>
  <si>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</si>
  <si>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</si>
  <si>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</si>
  <si>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</si>
  <si>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</si>
  <si>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</si>
  <si>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</si>
  <si>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</si>
  <si>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</si>
  <si>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</si>
  <si>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</si>
  <si>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</si>
  <si>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</si>
  <si>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</si>
  <si>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</si>
  <si>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</si>
  <si>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</si>
  <si>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</si>
  <si>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</si>
  <si>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</si>
  <si>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</si>
  <si>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</si>
  <si>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</si>
  <si>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</si>
  <si>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</si>
  <si>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</si>
  <si>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</si>
  <si>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</si>
  <si>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</si>
  <si>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</si>
  <si>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</si>
  <si>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</si>
  <si>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</si>
  <si>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</si>
  <si>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</si>
  <si>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</si>
  <si>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</si>
  <si>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</si>
  <si>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</si>
  <si>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</si>
  <si>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</si>
  <si>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</si>
  <si>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</si>
  <si>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</si>
  <si>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</si>
  <si>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</si>
  <si>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</si>
  <si>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</si>
  <si>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</si>
  <si>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</si>
  <si>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</si>
  <si>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</si>
  <si>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</si>
  <si>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</si>
  <si>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</si>
  <si>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</si>
  <si>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</si>
  <si>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</si>
  <si>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</si>
  <si>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</si>
  <si>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</si>
  <si>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</si>
  <si>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</si>
  <si>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</si>
  <si>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</si>
  <si>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</si>
  <si>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</si>
  <si>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</si>
  <si>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</si>
  <si>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</si>
  <si>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</si>
  <si>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</si>
  <si>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</si>
  <si>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</si>
  <si>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</si>
  <si>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</si>
  <si>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</si>
  <si>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</si>
  <si>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</si>
  <si>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</si>
  <si>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</si>
  <si>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</si>
  <si>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</si>
  <si>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</si>
  <si>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</si>
  <si>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</si>
  <si>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</si>
  <si>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</si>
  <si>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</si>
  <si>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</si>
  <si>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</si>
  <si>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</si>
  <si>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</si>
  <si>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</si>
  <si>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</si>
  <si>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</si>
  <si>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</si>
  <si>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</si>
  <si>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</si>
  <si>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</si>
  <si>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</si>
  <si>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</si>
  <si>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</si>
  <si>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</si>
  <si>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</si>
  <si>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</si>
  <si>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</si>
  <si>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</si>
  <si>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</si>
  <si>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</si>
  <si>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</si>
  <si>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</si>
  <si>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</si>
  <si>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</si>
  <si>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</si>
  <si>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</si>
  <si>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</si>
  <si>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</si>
  <si>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</si>
  <si>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</si>
  <si>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</si>
  <si>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</si>
  <si>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</si>
  <si>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</si>
  <si>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</si>
  <si>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</si>
  <si>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</si>
  <si>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</si>
  <si>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</si>
  <si>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</si>
  <si>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</si>
  <si>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</si>
  <si>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</si>
  <si>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</si>
  <si>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</si>
  <si>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</si>
  <si>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</si>
  <si>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</si>
  <si>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</si>
  <si>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</si>
  <si>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</si>
  <si>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</si>
  <si>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</si>
  <si>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</si>
  <si>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</si>
  <si>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</si>
  <si>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</si>
  <si>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</si>
  <si>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</si>
  <si>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</si>
  <si>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</si>
  <si>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</si>
  <si>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</si>
  <si>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</si>
  <si>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</si>
  <si>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</si>
  <si>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</si>
  <si>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</si>
  <si>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</si>
  <si>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</si>
  <si>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</si>
  <si>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</si>
  <si>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</si>
  <si>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</si>
  <si>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</si>
  <si>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</si>
  <si>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</si>
  <si>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</si>
  <si>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</si>
  <si>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</si>
  <si>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</si>
  <si>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</si>
  <si>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</si>
  <si>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</si>
  <si>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</si>
  <si>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</si>
  <si>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</si>
  <si>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</si>
  <si>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</si>
  <si>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</si>
  <si>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</si>
  <si>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</si>
  <si>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</si>
  <si>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</si>
  <si>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</si>
  <si>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</si>
  <si>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</si>
  <si>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</si>
  <si>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</si>
  <si>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</si>
  <si>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</si>
  <si>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</si>
  <si>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</si>
  <si>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</si>
  <si>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</si>
  <si>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</si>
  <si>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</si>
  <si>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</si>
  <si>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</si>
  <si>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</si>
  <si>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</si>
  <si>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</si>
  <si>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</si>
  <si>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</si>
  <si>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</si>
  <si>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</si>
  <si>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</si>
  <si>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</si>
  <si>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</si>
  <si>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</si>
  <si>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</si>
  <si>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</si>
  <si>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</si>
  <si>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</si>
  <si>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</si>
  <si>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</si>
  <si>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</si>
  <si>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</si>
  <si>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</si>
  <si>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</si>
  <si>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</si>
  <si>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</si>
  <si>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</si>
  <si>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</si>
  <si>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</si>
  <si>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</si>
  <si>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</si>
  <si>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</si>
  <si>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</si>
  <si>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</si>
  <si>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</si>
  <si>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</si>
  <si>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</si>
  <si>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</si>
  <si>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</si>
  <si>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</si>
  <si>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</si>
  <si>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</si>
  <si>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</si>
  <si>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</si>
  <si>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</si>
  <si>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</si>
  <si>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</si>
  <si>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</si>
  <si>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</si>
  <si>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</si>
  <si>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</si>
  <si>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</si>
  <si>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</si>
  <si>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</si>
  <si>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</si>
  <si>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</si>
  <si>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</si>
  <si>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</si>
  <si>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</si>
  <si>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</si>
  <si>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</si>
  <si>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</si>
  <si>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</si>
  <si>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</si>
  <si>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</si>
  <si>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</si>
  <si>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</si>
  <si>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</si>
  <si>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</si>
  <si>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</si>
  <si>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</si>
  <si>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</si>
  <si>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</si>
  <si>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</si>
  <si>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</si>
  <si>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</si>
  <si>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</si>
  <si>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</si>
  <si>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</si>
  <si>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</si>
  <si>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</si>
  <si>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</si>
  <si>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</si>
  <si>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</si>
  <si>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</si>
  <si>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</si>
  <si>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</si>
  <si>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</si>
  <si>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</si>
  <si>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</si>
  <si>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</si>
  <si>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</si>
  <si>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</si>
  <si>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</si>
  <si>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</si>
  <si>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</si>
  <si>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</si>
  <si>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</si>
  <si>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</si>
  <si>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</si>
  <si>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</si>
  <si>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</si>
  <si>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</si>
  <si>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</si>
  <si>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</si>
  <si>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</si>
  <si>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</si>
  <si>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</si>
  <si>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</si>
  <si>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</si>
  <si>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</si>
  <si>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</si>
  <si>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</si>
  <si>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</si>
  <si>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</si>
  <si>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</si>
  <si>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</si>
  <si>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</si>
  <si>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</si>
  <si>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</si>
  <si>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</si>
  <si>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</si>
  <si>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</si>
  <si>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</si>
  <si>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</si>
  <si>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</si>
  <si>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</si>
  <si>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</si>
  <si>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</si>
  <si>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</si>
  <si>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</si>
  <si>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</si>
  <si>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</si>
  <si>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</si>
  <si>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</si>
  <si>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</si>
  <si>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</si>
  <si>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</si>
  <si>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</si>
  <si>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</si>
  <si>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</si>
  <si>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</si>
  <si>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</si>
  <si>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</si>
  <si>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</si>
  <si>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</si>
  <si>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</si>
  <si>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</si>
  <si>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</si>
  <si>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</si>
  <si>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</si>
  <si>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</si>
  <si>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</si>
  <si>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</si>
  <si>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</si>
  <si>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</si>
  <si>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</si>
  <si>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</si>
  <si>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</si>
  <si>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</si>
  <si>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</si>
  <si>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</si>
  <si>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</si>
  <si>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</si>
  <si>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</si>
  <si>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</si>
  <si>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</si>
  <si>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</si>
  <si>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</si>
  <si>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</si>
  <si>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</si>
  <si>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</si>
  <si>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</si>
  <si>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</si>
  <si>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</si>
  <si>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</si>
  <si>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</si>
  <si>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</si>
  <si>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</si>
  <si>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</si>
  <si>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</si>
  <si>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</si>
  <si>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</si>
  <si>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</si>
  <si>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</si>
  <si>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</si>
  <si>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</si>
  <si>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</si>
  <si>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</si>
  <si>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</si>
  <si>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</si>
  <si>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</si>
  <si>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</si>
  <si>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</si>
  <si>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</si>
  <si>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</si>
  <si>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</si>
  <si>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</si>
  <si>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</si>
  <si>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</si>
  <si>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</si>
  <si>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</si>
  <si>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</si>
  <si>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</si>
  <si>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</si>
  <si>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</si>
  <si>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</si>
  <si>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</si>
  <si>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</si>
  <si>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</si>
  <si>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</si>
  <si>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</si>
  <si>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</si>
  <si>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</si>
  <si>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</si>
  <si>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</si>
  <si>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</si>
  <si>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</si>
  <si>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</si>
  <si>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</si>
  <si>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</si>
  <si>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</si>
  <si>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</si>
  <si>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</si>
  <si>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</si>
  <si>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</si>
  <si>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</si>
  <si>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</si>
  <si>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</si>
  <si>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</si>
  <si>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</si>
  <si>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</si>
  <si>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</si>
  <si>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</si>
  <si>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</si>
  <si>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</si>
  <si>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</si>
  <si>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</si>
  <si>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</si>
  <si>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</si>
  <si>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</si>
  <si>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</si>
  <si>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</si>
  <si>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</si>
  <si>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</si>
  <si>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</si>
  <si>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</si>
  <si>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</si>
  <si>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</si>
  <si>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</si>
  <si>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</si>
  <si>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</si>
  <si>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</si>
  <si>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</si>
  <si>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</si>
  <si>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</si>
  <si>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</si>
  <si>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</si>
  <si>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</si>
  <si>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</si>
  <si>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</si>
  <si>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</si>
  <si>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</si>
  <si>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</si>
  <si>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</si>
  <si>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</si>
  <si>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</si>
  <si>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</si>
  <si>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</si>
  <si>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</si>
  <si>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</si>
  <si>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</si>
  <si>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</si>
  <si>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</si>
  <si>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</si>
  <si>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</si>
  <si>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</si>
  <si>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</si>
  <si>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</si>
  <si>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</si>
  <si>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</si>
  <si>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</si>
  <si>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</si>
  <si>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</si>
  <si>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</si>
  <si>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</si>
  <si>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</si>
  <si>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</si>
  <si>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</si>
  <si>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</si>
  <si>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</si>
  <si>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</si>
  <si>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</si>
  <si>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</si>
  <si>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</si>
  <si>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</si>
  <si>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</si>
  <si>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</si>
  <si>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</si>
  <si>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</si>
  <si>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</si>
  <si>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</si>
  <si>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</si>
  <si>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</si>
  <si>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</si>
  <si>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</si>
  <si>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</si>
  <si>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</si>
  <si>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</si>
  <si>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</si>
  <si>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</si>
  <si>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</si>
  <si>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</si>
  <si>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</si>
  <si>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</si>
  <si>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</si>
  <si>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</si>
  <si>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</si>
  <si>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</si>
  <si>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</si>
  <si>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</si>
  <si>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</si>
  <si>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</si>
  <si>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</si>
  <si>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</si>
  <si>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</si>
  <si>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</si>
  <si>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</si>
  <si>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</si>
  <si>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</si>
  <si>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</si>
  <si>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</si>
  <si>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</si>
  <si>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</si>
  <si>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</si>
  <si>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</si>
  <si>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</si>
  <si>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</si>
  <si>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</si>
  <si>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</si>
  <si>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</si>
  <si>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</si>
  <si>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</si>
  <si>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</si>
  <si>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</si>
  <si>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</si>
  <si>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</si>
  <si>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</si>
  <si>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</si>
  <si>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</si>
  <si>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</si>
  <si>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</si>
  <si>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</si>
  <si>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</si>
  <si>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</si>
  <si>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</si>
  <si>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</si>
  <si>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</si>
  <si>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</si>
  <si>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</si>
  <si>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</si>
  <si>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</si>
  <si>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</si>
  <si>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</si>
  <si>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</si>
  <si>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</si>
  <si>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</si>
  <si>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</si>
  <si>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</si>
  <si>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</si>
  <si>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</si>
  <si>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</si>
  <si>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</si>
  <si>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</si>
  <si>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</si>
  <si>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</si>
  <si>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</si>
  <si>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</si>
  <si>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</si>
  <si>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</si>
  <si>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</si>
  <si>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</si>
  <si>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</si>
  <si>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</si>
  <si>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</si>
  <si>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</si>
  <si>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</si>
  <si>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</si>
  <si>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</si>
  <si>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</si>
  <si>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</si>
  <si>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</si>
  <si>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</si>
  <si>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</si>
  <si>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</si>
  <si>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</si>
  <si>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</si>
  <si>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</si>
  <si>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</si>
  <si>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</si>
  <si>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</si>
  <si>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</si>
  <si>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</si>
  <si>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</si>
  <si>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</si>
  <si>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</si>
  <si>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</si>
  <si>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</si>
  <si>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</si>
  <si>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</si>
  <si>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</si>
  <si>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</si>
  <si>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</si>
  <si>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</si>
  <si>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</si>
  <si>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</si>
  <si>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</si>
  <si>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</si>
  <si>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</si>
  <si>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</si>
  <si>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</si>
  <si>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</si>
  <si>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</si>
  <si>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</si>
  <si>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</si>
  <si>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</si>
  <si>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</si>
  <si>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</si>
  <si>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</si>
  <si>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</si>
  <si>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</si>
  <si>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</si>
  <si>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</si>
  <si>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</si>
  <si>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</si>
  <si>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</si>
  <si>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</si>
  <si>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</si>
  <si>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</si>
  <si>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</si>
  <si>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</si>
  <si>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</si>
  <si>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</si>
  <si>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</si>
  <si>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</si>
  <si>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</si>
  <si>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</si>
  <si>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</si>
  <si>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</si>
  <si>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</si>
  <si>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</si>
  <si>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</si>
  <si>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</si>
  <si>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</si>
  <si>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</si>
  <si>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</si>
  <si>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</si>
  <si>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</si>
  <si>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</si>
  <si>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</si>
  <si>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</si>
  <si>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</si>
  <si>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</si>
  <si>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</si>
  <si>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</si>
  <si>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</si>
  <si>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</si>
  <si>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</si>
  <si>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</si>
  <si>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</si>
  <si>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</si>
  <si>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</si>
  <si>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</si>
  <si>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</si>
  <si>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</si>
  <si>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</si>
  <si>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</si>
  <si>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</si>
  <si>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</si>
  <si>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</si>
  <si>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</si>
  <si>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</si>
  <si>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</si>
  <si>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</si>
  <si>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</si>
  <si>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</si>
  <si>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</si>
  <si>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</si>
  <si>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</si>
  <si>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</si>
  <si>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</si>
  <si>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</si>
  <si>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</si>
  <si>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</si>
  <si>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</si>
  <si>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</si>
  <si>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</si>
  <si>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</si>
  <si>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</si>
  <si>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</si>
  <si>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</si>
  <si>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</si>
  <si>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</si>
  <si>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</si>
  <si>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</si>
  <si>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</si>
  <si>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</si>
  <si>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</si>
  <si>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</si>
  <si>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</si>
  <si>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</si>
  <si>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</si>
  <si>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</si>
  <si>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</si>
  <si>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</si>
  <si>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</si>
  <si>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</si>
  <si>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</si>
  <si>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</si>
  <si>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</si>
  <si>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</si>
  <si>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</si>
  <si>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</si>
  <si>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</si>
  <si>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</si>
  <si>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</si>
  <si>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</si>
  <si>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</si>
  <si>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</si>
  <si>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</si>
  <si>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</si>
  <si>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</si>
  <si>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</si>
  <si>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</si>
  <si>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</si>
  <si>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</si>
  <si>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</si>
  <si>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</si>
  <si>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</si>
  <si>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</si>
  <si>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</si>
  <si>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</si>
  <si>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</si>
  <si>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</si>
  <si>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</si>
  <si>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</si>
  <si>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</si>
  <si>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</si>
  <si>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</si>
  <si>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</si>
  <si>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</si>
  <si>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</si>
  <si>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</si>
  <si>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</si>
  <si>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</si>
  <si>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</si>
  <si>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</si>
  <si>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</si>
  <si>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</si>
  <si>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</si>
  <si>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</si>
  <si>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</si>
  <si>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</si>
  <si>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</si>
  <si>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</si>
  <si>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</si>
  <si>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</si>
  <si>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</si>
  <si>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</si>
  <si>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</si>
  <si>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</si>
  <si>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</si>
  <si>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</si>
  <si>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</si>
  <si>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</si>
  <si>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</si>
  <si>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</si>
  <si>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</si>
  <si>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</si>
  <si>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</si>
  <si>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</si>
  <si>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</si>
  <si>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</si>
  <si>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</si>
  <si>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</si>
  <si>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</si>
  <si>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</si>
  <si>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</si>
  <si>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</si>
  <si>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</si>
  <si>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</si>
  <si>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</si>
  <si>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</si>
  <si>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</si>
  <si>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</si>
  <si>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</si>
  <si>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</si>
  <si>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</si>
  <si>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</si>
  <si>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</si>
  <si>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</si>
  <si>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</si>
  <si>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</si>
  <si>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</si>
  <si>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</si>
  <si>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</si>
  <si>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</si>
  <si>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</si>
  <si>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</si>
  <si>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</si>
  <si>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</si>
  <si>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</si>
  <si>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</si>
  <si>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</si>
  <si>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</si>
  <si>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</si>
  <si>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</si>
  <si>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</si>
  <si>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</si>
  <si>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</si>
  <si>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</si>
  <si>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</si>
  <si>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</si>
  <si>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</si>
  <si>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</si>
  <si>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</si>
  <si>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</si>
  <si>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</si>
  <si>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</si>
  <si>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</si>
  <si>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</si>
  <si>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</si>
  <si>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</si>
  <si>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</si>
  <si>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</si>
  <si>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</si>
  <si>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</si>
  <si>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</si>
  <si>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</si>
  <si>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</si>
  <si>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</si>
  <si>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</si>
  <si>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</si>
  <si>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</si>
  <si>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</si>
  <si>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</si>
  <si>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</si>
  <si>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</si>
  <si>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</si>
  <si>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</si>
  <si>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</si>
  <si>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</si>
  <si>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</si>
  <si>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</si>
  <si>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</si>
  <si>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</si>
  <si>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</si>
  <si>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</si>
  <si>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</si>
  <si>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</si>
  <si>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</si>
  <si>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</si>
  <si>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</si>
  <si>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</si>
  <si>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</si>
  <si>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</si>
  <si>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</si>
  <si>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</si>
  <si>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</si>
  <si>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</si>
  <si>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</si>
  <si>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</si>
  <si>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</si>
  <si>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</si>
  <si>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</si>
  <si>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</si>
  <si>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</si>
  <si>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</si>
  <si>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</si>
  <si>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</si>
  <si>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</si>
  <si>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</si>
  <si>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</si>
  <si>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</si>
  <si>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</si>
  <si>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</si>
  <si>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</si>
  <si>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</si>
  <si>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</si>
  <si>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</si>
  <si>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</si>
  <si>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</si>
  <si>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</si>
  <si>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</si>
  <si>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</si>
  <si>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</si>
  <si>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</si>
  <si>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</si>
  <si>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</si>
  <si>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</si>
  <si>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</si>
  <si>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</si>
  <si>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</si>
  <si>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</si>
  <si>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</si>
  <si>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</si>
  <si>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</si>
  <si>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</si>
  <si>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</si>
  <si>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</si>
  <si>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</si>
  <si>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</si>
  <si>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</si>
  <si>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</si>
  <si>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</si>
  <si>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</si>
  <si>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</si>
  <si>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</si>
  <si>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</si>
  <si>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</si>
  <si>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</si>
  <si>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</si>
  <si>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</si>
  <si>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</si>
  <si>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</si>
  <si>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</si>
  <si>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</si>
  <si>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</si>
  <si>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</si>
  <si>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</si>
  <si>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</si>
  <si>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</si>
  <si>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</si>
  <si>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</si>
  <si>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</si>
  <si>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</si>
  <si>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</si>
  <si>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</si>
  <si>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</si>
  <si>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</si>
  <si>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</si>
  <si>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</si>
  <si>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</si>
  <si>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</si>
  <si>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</si>
  <si>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</si>
  <si>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</si>
  <si>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</si>
  <si>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</si>
  <si>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</si>
  <si>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</si>
  <si>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</si>
  <si>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</si>
  <si>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</si>
  <si>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</si>
  <si>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</si>
  <si>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</si>
  <si>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</si>
  <si>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</si>
  <si>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</si>
  <si>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</si>
  <si>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</si>
  <si>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</si>
  <si>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</si>
  <si>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</si>
  <si>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</si>
  <si>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</si>
  <si>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</si>
  <si>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</si>
  <si>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</si>
  <si>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</si>
  <si>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</si>
  <si>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</si>
  <si>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</si>
  <si>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</si>
  <si>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</si>
  <si>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</si>
  <si>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</si>
  <si>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</si>
  <si>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</si>
  <si>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</si>
  <si>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</si>
  <si>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</si>
  <si>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</si>
  <si>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</si>
  <si>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</si>
  <si>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</si>
  <si>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</si>
  <si>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</si>
  <si>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</si>
  <si>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</si>
  <si>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</si>
  <si>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</si>
  <si>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</si>
  <si>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</si>
  <si>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</si>
  <si>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</si>
  <si>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</si>
  <si>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</si>
  <si>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</si>
  <si>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</si>
  <si>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</si>
  <si>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</si>
  <si>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</si>
  <si>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</si>
  <si>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</si>
  <si>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</si>
  <si>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</si>
  <si>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</si>
  <si>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</si>
  <si>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</si>
  <si>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</si>
  <si>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</si>
  <si>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</si>
  <si>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</si>
  <si>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</si>
  <si>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</si>
  <si>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</si>
  <si>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</si>
  <si>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</si>
  <si>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</si>
  <si>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</si>
  <si>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</si>
  <si>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</si>
  <si>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</si>
  <si>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</si>
  <si>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</si>
  <si>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</si>
  <si>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</si>
  <si>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</si>
  <si>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</si>
  <si>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</si>
  <si>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</si>
  <si>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</si>
  <si>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</si>
  <si>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</si>
  <si>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</si>
  <si>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</si>
  <si>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</si>
  <si>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</si>
  <si>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</si>
  <si>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</si>
  <si>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</si>
  <si>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</si>
  <si>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</si>
  <si>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</si>
  <si>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</si>
  <si>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</si>
  <si>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</si>
  <si>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</si>
  <si>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</si>
  <si>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</si>
  <si>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</si>
  <si>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</si>
  <si>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</si>
  <si>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</si>
  <si>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</si>
  <si>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</si>
  <si>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</si>
  <si>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</si>
  <si>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</si>
  <si>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</si>
  <si>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</si>
  <si>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</si>
  <si>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</si>
  <si>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</si>
  <si>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</si>
  <si>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</si>
  <si>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</si>
  <si>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</si>
  <si>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</si>
  <si>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</si>
  <si>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</si>
  <si>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</si>
  <si>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</si>
  <si>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</si>
  <si>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</si>
  <si>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</si>
  <si>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</si>
  <si>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</si>
  <si>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</si>
  <si>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</si>
  <si>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</si>
  <si>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</si>
  <si>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</si>
  <si>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</si>
  <si>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</si>
  <si>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</si>
  <si>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</si>
  <si>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</si>
  <si>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</si>
  <si>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</si>
  <si>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</si>
  <si>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</si>
  <si>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</si>
  <si>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</si>
  <si>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</si>
  <si>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</si>
  <si>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</si>
  <si>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</si>
  <si>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</si>
  <si>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</si>
  <si>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</si>
  <si>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</si>
  <si>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</si>
  <si>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</si>
  <si>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</si>
  <si>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</si>
  <si>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</si>
  <si>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</si>
  <si>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</si>
  <si>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</si>
  <si>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</si>
  <si>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</si>
  <si>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</si>
  <si>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</si>
  <si>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</si>
  <si>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</si>
  <si>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</si>
  <si>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</si>
  <si>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</si>
  <si>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</si>
  <si>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</si>
  <si>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</si>
  <si>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</si>
  <si>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</si>
  <si>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</si>
  <si>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</si>
  <si>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</si>
  <si>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</si>
  <si>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</si>
  <si>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</si>
  <si>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</si>
  <si>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</si>
  <si>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</si>
  <si>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</si>
  <si>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</si>
  <si>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</si>
  <si>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</si>
  <si>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</si>
  <si>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</si>
  <si>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</si>
  <si>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</si>
  <si>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</si>
  <si>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</si>
  <si>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</si>
  <si>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</si>
  <si>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</si>
  <si>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</si>
  <si>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</si>
  <si>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</si>
  <si>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</si>
  <si>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</si>
  <si>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</si>
  <si>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</si>
  <si>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</si>
  <si>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</si>
  <si>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</si>
  <si>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</si>
  <si>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</si>
  <si>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</si>
  <si>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</si>
  <si>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</si>
  <si>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</si>
  <si>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</si>
  <si>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</si>
  <si>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</si>
  <si>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</si>
  <si>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</si>
  <si>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</si>
  <si>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</si>
  <si>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</si>
  <si>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</si>
  <si>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</si>
  <si>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</si>
  <si>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</si>
  <si>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</si>
  <si>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</si>
  <si>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</si>
  <si>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</si>
  <si>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</si>
  <si>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</si>
  <si>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</si>
  <si>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</si>
  <si>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</si>
  <si>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</si>
  <si>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</si>
  <si>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</si>
  <si>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</si>
  <si>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</si>
  <si>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</si>
  <si>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</si>
  <si>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</si>
  <si>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</si>
  <si>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</si>
  <si>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</si>
  <si>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</si>
  <si>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</si>
  <si>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</si>
  <si>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</si>
  <si>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</si>
  <si>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</si>
  <si>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</si>
  <si>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</si>
  <si>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</si>
  <si>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</si>
  <si>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</si>
  <si>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</si>
  <si>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</si>
  <si>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</si>
  <si>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</si>
  <si>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</si>
  <si>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</si>
  <si>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</si>
  <si>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</si>
  <si>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</si>
  <si>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</si>
  <si>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</si>
  <si>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</si>
  <si>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</si>
  <si>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</si>
  <si>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</si>
  <si>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</si>
  <si>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</si>
  <si>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</si>
  <si>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</si>
  <si>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</si>
  <si>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</si>
  <si>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</si>
  <si>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</si>
  <si>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</si>
  <si>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</si>
  <si>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</si>
  <si>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</si>
  <si>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</si>
  <si>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</si>
  <si>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</si>
  <si>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</si>
  <si>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</si>
  <si>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</si>
  <si>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</si>
  <si>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</si>
  <si>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</si>
  <si>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</si>
  <si>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</si>
  <si>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</si>
  <si>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</si>
  <si>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</si>
  <si>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</si>
  <si>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</si>
  <si>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</si>
  <si>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</si>
  <si>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</si>
  <si>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</si>
  <si>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</si>
  <si>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</si>
  <si>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</si>
  <si>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</si>
  <si>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</si>
  <si>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</si>
  <si>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</si>
  <si>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</si>
  <si>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</si>
  <si>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</si>
  <si>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</si>
  <si>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</si>
  <si>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</si>
  <si>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</si>
  <si>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</si>
  <si>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</si>
  <si>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</si>
  <si>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</si>
  <si>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</si>
  <si>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</si>
  <si>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</si>
  <si>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</si>
  <si>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</si>
  <si>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</si>
  <si>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</si>
  <si>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</si>
  <si>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</si>
  <si>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</si>
  <si>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</si>
  <si>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</si>
  <si>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</si>
  <si>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</si>
  <si>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</si>
  <si>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</si>
  <si>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</si>
  <si>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</si>
  <si>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</si>
  <si>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</si>
  <si>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</si>
  <si>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</si>
  <si>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</si>
  <si>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</si>
  <si>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</si>
  <si>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</si>
  <si>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</si>
  <si>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</si>
  <si>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</si>
  <si>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</si>
  <si>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</si>
  <si>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</si>
  <si>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</si>
  <si>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</si>
  <si>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</si>
  <si>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</si>
  <si>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</si>
  <si>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</si>
  <si>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</si>
  <si>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</si>
  <si>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</si>
  <si>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</si>
  <si>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</si>
  <si>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</si>
  <si>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</si>
  <si>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</si>
  <si>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</si>
  <si>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</si>
  <si>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</si>
  <si>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</si>
  <si>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</si>
  <si>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</si>
  <si>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</si>
  <si>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</si>
  <si>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</si>
  <si>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</si>
  <si>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</si>
  <si>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</si>
  <si>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</si>
  <si>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</si>
  <si>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</si>
  <si>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</si>
  <si>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</si>
  <si>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</si>
  <si>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</si>
  <si>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</si>
  <si>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</si>
  <si>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</si>
  <si>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</si>
  <si>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</si>
  <si>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</si>
  <si>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</si>
  <si>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</si>
  <si>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</si>
  <si>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</si>
  <si>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</si>
  <si>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</si>
  <si>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</si>
  <si>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</si>
  <si>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</si>
  <si>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</si>
  <si>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</si>
  <si>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</si>
  <si>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</si>
  <si>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</si>
  <si>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</si>
  <si>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</si>
  <si>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</si>
  <si>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</si>
  <si>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</si>
  <si>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</si>
  <si>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</si>
  <si>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</si>
  <si>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</si>
  <si>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</si>
  <si>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</si>
  <si>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</si>
  <si>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</si>
  <si>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</si>
  <si>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</si>
  <si>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</si>
  <si>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</si>
  <si>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</si>
  <si>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</si>
  <si>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</si>
  <si>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</si>
  <si>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</si>
  <si>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</si>
  <si>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</si>
  <si>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</si>
  <si>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</si>
  <si>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</si>
  <si>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</si>
  <si>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</si>
  <si>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</si>
  <si>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</si>
  <si>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</si>
  <si>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</si>
  <si>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</si>
  <si>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</si>
  <si>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</si>
  <si>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</si>
  <si>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</si>
  <si>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</si>
  <si>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</si>
  <si>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</si>
  <si>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</si>
  <si>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</si>
  <si>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</si>
  <si>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</si>
  <si>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</si>
  <si>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</si>
  <si>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</si>
  <si>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</si>
  <si>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</si>
  <si>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</si>
  <si>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</si>
  <si>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</si>
  <si>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</si>
  <si>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</si>
  <si>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</si>
  <si>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</si>
  <si>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</si>
  <si>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</si>
  <si>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</si>
  <si>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</si>
  <si>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</si>
  <si>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</si>
  <si>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</si>
  <si>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</si>
  <si>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</si>
  <si>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</si>
  <si>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</si>
  <si>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</si>
  <si>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</si>
  <si>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</si>
  <si>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</si>
  <si>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</si>
  <si>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</si>
  <si>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</si>
  <si>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</si>
  <si>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</si>
  <si>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</si>
  <si>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</si>
  <si>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</si>
  <si>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</si>
  <si>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</si>
  <si>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</si>
  <si>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</si>
  <si>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</si>
  <si>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</si>
  <si>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</si>
  <si>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</si>
  <si>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</si>
  <si>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</si>
  <si>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</si>
  <si>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</si>
  <si>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</si>
  <si>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</si>
  <si>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</si>
  <si>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</si>
  <si>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</si>
  <si>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</si>
  <si>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</si>
  <si>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</si>
  <si>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</si>
  <si>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</si>
  <si>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</si>
  <si>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</si>
  <si>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</si>
  <si>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</si>
  <si>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</si>
  <si>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</si>
  <si>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</si>
  <si>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</si>
  <si>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</si>
  <si>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</si>
  <si>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</si>
  <si>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</si>
  <si>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</si>
  <si>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</si>
  <si>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</si>
  <si>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</si>
  <si>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</si>
  <si>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</si>
  <si>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</si>
  <si>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</si>
  <si>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</si>
  <si>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</si>
  <si>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</si>
  <si>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</si>
  <si>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</si>
  <si>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</si>
  <si>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</si>
  <si>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</si>
  <si>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</si>
  <si>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</si>
  <si>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</si>
  <si>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</si>
  <si>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</si>
  <si>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</si>
  <si>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</si>
  <si>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</si>
  <si>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</si>
  <si>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</si>
  <si>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</si>
  <si>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</si>
  <si>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</si>
  <si>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</si>
  <si>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</si>
  <si>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</si>
  <si>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</si>
  <si>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</si>
  <si>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</si>
  <si>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</si>
  <si>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</si>
  <si>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</si>
  <si>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</si>
  <si>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</si>
  <si>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</si>
  <si>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</si>
  <si>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</si>
  <si>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</si>
  <si>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</si>
  <si>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</si>
  <si>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</si>
  <si>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</si>
  <si>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</si>
  <si>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</si>
  <si>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</si>
  <si>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</si>
  <si>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</si>
  <si>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</si>
  <si>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</si>
  <si>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</si>
  <si>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</si>
  <si>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</si>
  <si>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</si>
  <si>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</si>
  <si>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</si>
  <si>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</si>
  <si>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</si>
  <si>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</si>
  <si>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</si>
  <si>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</si>
  <si>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</si>
  <si>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</si>
  <si>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</si>
  <si>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</si>
  <si>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</si>
  <si>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</si>
  <si>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</si>
  <si>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</si>
  <si>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</si>
  <si>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</si>
  <si>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</si>
  <si>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</si>
  <si>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</si>
  <si>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</si>
  <si>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</si>
  <si>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</si>
  <si>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</si>
  <si>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</si>
  <si>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</si>
  <si>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</si>
  <si>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</si>
  <si>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</si>
  <si>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</si>
  <si>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</si>
  <si>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</si>
  <si>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</si>
  <si>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</si>
  <si>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</si>
  <si>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</si>
  <si>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</si>
  <si>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</si>
  <si>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</si>
  <si>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</si>
  <si>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</si>
  <si>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</si>
  <si>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</si>
  <si>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</si>
  <si>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</si>
  <si>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</si>
  <si>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</si>
  <si>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</si>
  <si>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</si>
  <si>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</si>
  <si>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</si>
  <si>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</si>
  <si>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</si>
  <si>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</si>
  <si>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</si>
  <si>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</si>
  <si>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</si>
  <si>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</si>
  <si>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</si>
  <si>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</si>
  <si>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</si>
  <si>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</si>
  <si>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</si>
  <si>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</si>
  <si>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</si>
  <si>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</si>
  <si>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</si>
  <si>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</si>
  <si>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</si>
  <si>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</si>
  <si>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</si>
  <si>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</si>
  <si>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</si>
  <si>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</si>
  <si>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</si>
  <si>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</si>
  <si>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</si>
  <si>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</si>
  <si>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</si>
  <si>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</si>
  <si>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</si>
  <si>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</si>
  <si>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</si>
  <si>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</si>
  <si>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</si>
  <si>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</si>
  <si>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</si>
  <si>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</si>
  <si>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</si>
  <si>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</si>
  <si>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</si>
  <si>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</si>
  <si>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</si>
  <si>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</si>
  <si>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</si>
  <si>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</si>
  <si>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</si>
  <si>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</si>
  <si>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</si>
  <si>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</si>
  <si>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</si>
  <si>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</si>
  <si>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</si>
  <si>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</si>
  <si>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</si>
  <si>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</si>
  <si>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</si>
  <si>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</si>
  <si>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</si>
  <si>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</si>
  <si>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</si>
  <si>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</si>
  <si>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</si>
  <si>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</si>
  <si>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</si>
  <si>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</si>
  <si>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</si>
  <si>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</si>
  <si>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</si>
  <si>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</si>
  <si>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</si>
  <si>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</si>
  <si>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</si>
  <si>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</si>
  <si>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</si>
  <si>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</si>
  <si>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</si>
  <si>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</si>
  <si>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</si>
  <si>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</si>
  <si>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</si>
  <si>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</si>
  <si>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</si>
  <si>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</si>
  <si>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</si>
  <si>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</si>
  <si>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</si>
  <si>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</si>
  <si>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</si>
  <si>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</si>
  <si>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</si>
  <si>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</si>
  <si>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</si>
  <si>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</si>
  <si>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</si>
  <si>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</si>
  <si>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</si>
  <si>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</si>
  <si>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</si>
  <si>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</si>
  <si>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</si>
  <si>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</si>
  <si>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</si>
  <si>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</si>
  <si>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</si>
  <si>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</si>
  <si>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</si>
  <si>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</si>
  <si>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</si>
  <si>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</si>
  <si>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</si>
  <si>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</si>
  <si>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</si>
  <si>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</si>
  <si>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</si>
  <si>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</si>
  <si>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</si>
  <si>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</si>
  <si>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</si>
  <si>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</si>
  <si>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</si>
  <si>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</si>
  <si>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</si>
  <si>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</si>
  <si>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</si>
  <si>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</si>
  <si>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</si>
  <si>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</si>
  <si>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</si>
  <si>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</si>
  <si>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</si>
  <si>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</si>
  <si>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</si>
  <si>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</si>
  <si>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</si>
  <si>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</si>
  <si>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</si>
  <si>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</si>
  <si>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</si>
  <si>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</si>
  <si>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</si>
  <si>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</si>
  <si>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</si>
  <si>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</si>
  <si>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</si>
  <si>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</si>
  <si>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</si>
  <si>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</si>
  <si>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</si>
  <si>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</si>
  <si>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</si>
  <si>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</si>
  <si>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</si>
  <si>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</si>
  <si>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</si>
  <si>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</si>
  <si>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</si>
  <si>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</si>
  <si>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</si>
  <si>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</si>
  <si>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</si>
  <si>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</si>
  <si>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</si>
  <si>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</si>
  <si>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</si>
  <si>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</si>
  <si>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</si>
  <si>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</si>
  <si>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</si>
  <si>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</si>
  <si>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</si>
  <si>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</si>
  <si>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</si>
  <si>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</si>
  <si>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</si>
  <si>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</si>
  <si>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</si>
  <si>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</si>
  <si>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</si>
  <si>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</si>
  <si>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</si>
  <si>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</si>
  <si>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</si>
  <si>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</si>
  <si>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</si>
  <si>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</si>
  <si>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</si>
  <si>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</si>
  <si>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</si>
  <si>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</si>
  <si>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</si>
  <si>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</si>
  <si>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</si>
  <si>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</si>
  <si>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</si>
  <si>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</si>
  <si>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</si>
  <si>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</si>
  <si>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</si>
  <si>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</si>
  <si>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</si>
  <si>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</si>
  <si>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</si>
  <si>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</si>
  <si>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</si>
  <si>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</si>
  <si>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</si>
  <si>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</si>
  <si>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</si>
  <si>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</si>
  <si>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</si>
  <si>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</si>
  <si>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</si>
  <si>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</si>
  <si>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</si>
  <si>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</si>
  <si>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</si>
  <si>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</si>
  <si>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</si>
  <si>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</si>
  <si>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</si>
  <si>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</si>
  <si>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</si>
  <si>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</si>
  <si>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</si>
  <si>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</si>
  <si>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</si>
  <si>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</si>
  <si>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</si>
  <si>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</si>
  <si>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</si>
  <si>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</si>
  <si>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</si>
  <si>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</si>
  <si>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</si>
  <si>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</si>
  <si>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</si>
  <si>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</si>
  <si>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</si>
  <si>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</si>
  <si>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</si>
  <si>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</si>
  <si>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</si>
  <si>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</si>
  <si>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</si>
  <si>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</si>
  <si>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</si>
  <si>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</si>
  <si>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</si>
  <si>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</si>
  <si>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</si>
  <si>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</si>
  <si>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</si>
  <si>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</si>
  <si>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</si>
  <si>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</si>
  <si>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</si>
  <si>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</si>
  <si>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</si>
  <si>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</si>
  <si>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</si>
  <si>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</si>
  <si>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</si>
  <si>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</si>
  <si>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</si>
  <si>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</si>
  <si>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</si>
  <si>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</si>
  <si>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</si>
  <si>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</si>
  <si>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</si>
  <si>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</si>
  <si>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</si>
  <si>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</si>
  <si>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</si>
  <si>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</si>
  <si>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</si>
  <si>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</si>
  <si>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</si>
  <si>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</si>
  <si>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</si>
  <si>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</si>
  <si>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</si>
  <si>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</si>
  <si>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</si>
  <si>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</si>
  <si>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</si>
  <si>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</si>
  <si>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</si>
  <si>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</si>
  <si>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</si>
  <si>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</si>
  <si>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</si>
  <si>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</si>
  <si>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</si>
  <si>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</si>
  <si>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</si>
  <si>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</si>
  <si>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</si>
  <si>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</si>
  <si>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</si>
  <si>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</si>
  <si>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</si>
  <si>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</si>
  <si>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</si>
  <si>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</si>
  <si>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</si>
  <si>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</si>
  <si>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</si>
  <si>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</si>
  <si>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</si>
  <si>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</si>
  <si>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</si>
  <si>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</si>
  <si>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</si>
  <si>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</si>
  <si>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</si>
  <si>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</si>
  <si>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</si>
  <si>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</si>
  <si>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</si>
  <si>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</si>
  <si>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</si>
  <si>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</si>
  <si>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</si>
  <si>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</si>
  <si>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</si>
  <si>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</si>
  <si>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</si>
  <si>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</si>
  <si>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</si>
  <si>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</si>
  <si>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</si>
  <si>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</si>
  <si>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</si>
  <si>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</si>
  <si>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</si>
  <si>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</si>
  <si>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</si>
  <si>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</si>
  <si>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</si>
  <si>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</si>
  <si>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</si>
  <si>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</si>
  <si>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</si>
  <si>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</si>
  <si>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</si>
  <si>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</si>
  <si>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</si>
  <si>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</si>
  <si>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</si>
  <si>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</si>
  <si>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</si>
  <si>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</si>
  <si>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</si>
  <si>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</si>
  <si>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</si>
  <si>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</si>
  <si>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</si>
  <si>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</si>
  <si>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</si>
  <si>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</si>
  <si>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</si>
  <si>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</si>
  <si>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</si>
  <si>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</si>
  <si>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</si>
  <si>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</si>
  <si>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</si>
  <si>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</si>
  <si>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</si>
  <si>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</si>
  <si>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</si>
  <si>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</si>
  <si>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</si>
  <si>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</si>
  <si>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</si>
  <si>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</si>
  <si>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</si>
  <si>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</si>
  <si>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</si>
  <si>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</si>
  <si>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</si>
  <si>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</si>
  <si>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</si>
  <si>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</si>
  <si>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</si>
  <si>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</si>
  <si>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</si>
  <si>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</si>
  <si>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</si>
  <si>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</si>
  <si>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</si>
  <si>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</si>
  <si>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</si>
  <si>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</si>
  <si>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</si>
  <si>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</si>
  <si>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</si>
  <si>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</si>
  <si>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</si>
  <si>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</si>
  <si>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</si>
  <si>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</si>
  <si>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</si>
  <si>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</si>
  <si>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</si>
  <si>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</si>
  <si>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</si>
  <si>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</si>
  <si>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</si>
  <si>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</si>
  <si>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</si>
  <si>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</si>
  <si>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</si>
  <si>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</si>
  <si>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</si>
  <si>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</si>
  <si>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</si>
  <si>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</si>
  <si>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</si>
  <si>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</si>
  <si>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</si>
  <si>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</si>
  <si>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</si>
  <si>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</si>
  <si>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</si>
  <si>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</si>
  <si>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</si>
  <si>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</si>
  <si>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</si>
  <si>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</si>
  <si>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</si>
  <si>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</si>
  <si>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</si>
  <si>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</si>
  <si>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</si>
  <si>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</si>
  <si>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</si>
  <si>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</si>
  <si>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</si>
  <si>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</si>
  <si>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</si>
  <si>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</si>
  <si>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</si>
  <si>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</si>
  <si>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</si>
  <si>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</si>
  <si>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</si>
  <si>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</si>
  <si>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</si>
  <si>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</si>
  <si>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</si>
  <si>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</si>
  <si>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</si>
  <si>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</si>
  <si>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</si>
  <si>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</si>
  <si>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</si>
  <si>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</si>
  <si>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</si>
  <si>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</si>
  <si>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</si>
  <si>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</si>
  <si>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</si>
  <si>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</si>
  <si>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</si>
  <si>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</si>
  <si>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</si>
  <si>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</si>
  <si>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</si>
  <si>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</si>
  <si>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</si>
  <si>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</si>
  <si>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</si>
  <si>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</si>
  <si>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</si>
  <si>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</si>
  <si>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</si>
  <si>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</si>
  <si>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</si>
  <si>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</si>
  <si>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</si>
  <si>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</si>
  <si>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</si>
  <si>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</si>
  <si>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</si>
  <si>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</si>
  <si>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</si>
  <si>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</si>
  <si>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</si>
  <si>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</si>
  <si>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</si>
  <si>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</si>
  <si>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</si>
  <si>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</si>
  <si>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</si>
  <si>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</si>
  <si>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</si>
  <si>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</si>
  <si>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</si>
  <si>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</si>
  <si>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</si>
  <si>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</si>
  <si>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</si>
  <si>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</si>
  <si>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</si>
  <si>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</si>
  <si>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</si>
  <si>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</si>
  <si>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</si>
  <si>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</si>
  <si>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</si>
  <si>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</si>
  <si>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</si>
  <si>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</si>
  <si>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</si>
  <si>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</si>
  <si>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</si>
  <si>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</si>
  <si>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</si>
  <si>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</si>
  <si>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</si>
  <si>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</si>
  <si>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</si>
  <si>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</si>
  <si>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</si>
  <si>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</si>
  <si>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</si>
  <si>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</si>
  <si>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</si>
  <si>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</si>
  <si>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</si>
  <si>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</si>
  <si>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</si>
  <si>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</si>
  <si>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</si>
  <si>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</si>
  <si>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</si>
  <si>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</si>
  <si>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</si>
  <si>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</si>
  <si>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</si>
  <si>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</si>
  <si>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</si>
  <si>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</si>
  <si>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</si>
  <si>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</si>
  <si>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</si>
  <si>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</si>
  <si>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</si>
  <si>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</si>
  <si>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</si>
  <si>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</si>
  <si>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</si>
  <si>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</si>
  <si>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</si>
  <si>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</si>
  <si>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</si>
  <si>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</si>
  <si>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</si>
  <si>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</si>
  <si>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</si>
  <si>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</si>
  <si>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</si>
  <si>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</si>
  <si>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</si>
  <si>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</si>
  <si>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</si>
  <si>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</si>
  <si>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</si>
  <si>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</si>
  <si>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</si>
  <si>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</si>
  <si>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</si>
  <si>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</si>
  <si>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</si>
  <si>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</si>
  <si>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</si>
  <si>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</si>
  <si>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</si>
  <si>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</si>
  <si>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</si>
  <si>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</si>
  <si>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</si>
  <si>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</si>
  <si>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</si>
  <si>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</si>
  <si>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</si>
  <si>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</si>
  <si>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</si>
  <si>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</si>
  <si>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</si>
  <si>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</si>
  <si>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</si>
  <si>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</si>
  <si>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</si>
  <si>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</si>
  <si>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</si>
  <si>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</si>
  <si>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</si>
  <si>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</si>
  <si>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</si>
  <si>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</si>
  <si>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BRAĆE RADIĆ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</si>
</sst>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9418864</v>
      </c>
      <c r="D2" s="6">
        <f>'PR-RAS'!E6</f>
        <v>10148703.17</v>
      </c>
      <c r="E2" s="6">
        <v>0</v>
      </c>
      <c r="F2" s="6">
        <v>0</v>
      </c>
      <c r="G2" s="7">
        <f t="shared" ref="G2:G264" si="0">(B2/1000)*(C2*1+D2*2)</f>
        <v>29716.270339999999</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7621597</v>
      </c>
      <c r="D46" s="1">
        <f>'PR-RAS'!E50</f>
        <v>8128849.4900000002</v>
      </c>
      <c r="E46" s="1">
        <v>0</v>
      </c>
      <c r="F46" s="1">
        <v>0</v>
      </c>
      <c r="G46" s="2">
        <f t="shared" si="0"/>
        <v>1074568.3191</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206087</v>
      </c>
      <c r="D55" s="1">
        <f>'PR-RAS'!E59</f>
        <v>0</v>
      </c>
      <c r="E55" s="1">
        <v>0</v>
      </c>
      <c r="F55" s="1">
        <v>0</v>
      </c>
      <c r="G55" s="2">
        <f t="shared" si="0"/>
        <v>11128.698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206087</v>
      </c>
      <c r="D57" s="1">
        <f>'PR-RAS'!E61</f>
        <v>0</v>
      </c>
      <c r="E57" s="1">
        <v>0</v>
      </c>
      <c r="F57" s="1">
        <v>0</v>
      </c>
      <c r="G57" s="2">
        <f t="shared" si="0"/>
        <v>11540.871999999999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7330790</v>
      </c>
      <c r="D64" s="1">
        <f>'PR-RAS'!E68</f>
        <v>7945112.0099999998</v>
      </c>
      <c r="E64" s="1">
        <v>0</v>
      </c>
      <c r="F64" s="1">
        <v>0</v>
      </c>
      <c r="G64" s="2">
        <f t="shared" si="0"/>
        <v>1462923.88326</v>
      </c>
      <c r="H64" s="2">
        <f t="shared" si="1"/>
        <v>9.9999997764825821E-3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7330790</v>
      </c>
      <c r="D65" s="1">
        <f>'PR-RAS'!E69</f>
        <v>7757317.3300000001</v>
      </c>
      <c r="E65" s="1">
        <v>0</v>
      </c>
      <c r="F65" s="1">
        <v>0</v>
      </c>
      <c r="G65" s="2">
        <f t="shared" si="0"/>
        <v>1462107.17824</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187794.68</v>
      </c>
      <c r="E66" s="1">
        <v>0</v>
      </c>
      <c r="F66" s="1">
        <v>0</v>
      </c>
      <c r="G66" s="2">
        <f t="shared" si="0"/>
        <v>24413.308400000002</v>
      </c>
      <c r="H66" s="2">
        <f t="shared" si="1"/>
        <v>0.32000000000698492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84720</v>
      </c>
      <c r="D73" s="1">
        <f>'PR-RAS'!E77</f>
        <v>183737.48</v>
      </c>
      <c r="E73" s="1">
        <v>0</v>
      </c>
      <c r="F73" s="1">
        <v>0</v>
      </c>
      <c r="G73" s="2">
        <f t="shared" si="0"/>
        <v>32558.037120000001</v>
      </c>
      <c r="H73" s="2">
        <f t="shared" si="1"/>
        <v>0.48000000001047738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1458</v>
      </c>
      <c r="E74" s="1">
        <v>0</v>
      </c>
      <c r="F74" s="1">
        <v>0</v>
      </c>
      <c r="G74" s="2">
        <f t="shared" si="0"/>
        <v>212.86799999999999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84720</v>
      </c>
      <c r="D76" s="1">
        <f>'PR-RAS'!E80</f>
        <v>182279.48</v>
      </c>
      <c r="E76" s="1">
        <v>0</v>
      </c>
      <c r="F76" s="1">
        <v>0</v>
      </c>
      <c r="G76" s="2">
        <f t="shared" si="0"/>
        <v>33695.921999999999</v>
      </c>
      <c r="H76" s="2">
        <f t="shared" si="1"/>
        <v>0.48000000001047738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v>
      </c>
      <c r="D78" s="1">
        <f>'PR-RAS'!E82</f>
        <v>7.58</v>
      </c>
      <c r="E78" s="1">
        <v>0</v>
      </c>
      <c r="F78" s="1">
        <v>0</v>
      </c>
      <c r="G78" s="2">
        <f t="shared" si="0"/>
        <v>3.4773199999999997</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v>
      </c>
      <c r="D79" s="1">
        <f>'PR-RAS'!E83</f>
        <v>7.58</v>
      </c>
      <c r="E79" s="1">
        <v>0</v>
      </c>
      <c r="F79" s="1">
        <v>0</v>
      </c>
      <c r="G79" s="2">
        <f t="shared" si="0"/>
        <v>3.5224799999999998</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3.69</v>
      </c>
      <c r="E81" s="1">
        <v>0</v>
      </c>
      <c r="F81" s="1">
        <v>0</v>
      </c>
      <c r="G81" s="2">
        <f t="shared" si="0"/>
        <v>0.59040000000000004</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30</v>
      </c>
      <c r="D86" s="1">
        <f>'PR-RAS'!E90</f>
        <v>3.89</v>
      </c>
      <c r="E86" s="1">
        <v>0</v>
      </c>
      <c r="F86" s="1">
        <v>0</v>
      </c>
      <c r="G86" s="2">
        <f t="shared" si="0"/>
        <v>3.2113000000000005</v>
      </c>
      <c r="H86" s="2">
        <f t="shared" si="1"/>
        <v>0.10999999999999988</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517040</v>
      </c>
      <c r="D102" s="1">
        <f>'PR-RAS'!E106</f>
        <v>627403.5</v>
      </c>
      <c r="E102" s="1">
        <v>0</v>
      </c>
      <c r="F102" s="1">
        <v>0</v>
      </c>
      <c r="G102" s="2">
        <f t="shared" si="0"/>
        <v>178956.54700000002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517040</v>
      </c>
      <c r="D108" s="1">
        <f>'PR-RAS'!E112</f>
        <v>627403.5</v>
      </c>
      <c r="E108" s="1">
        <v>0</v>
      </c>
      <c r="F108" s="1">
        <v>0</v>
      </c>
      <c r="G108" s="2">
        <f t="shared" si="0"/>
        <v>189587.62899999999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517040</v>
      </c>
      <c r="D113" s="1">
        <f>'PR-RAS'!E117</f>
        <v>627403.5</v>
      </c>
      <c r="E113" s="1">
        <v>0</v>
      </c>
      <c r="F113" s="1">
        <v>0</v>
      </c>
      <c r="G113" s="2">
        <f t="shared" si="0"/>
        <v>198446.864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2926</v>
      </c>
      <c r="D120" s="1">
        <f>'PR-RAS'!E124</f>
        <v>73832.75</v>
      </c>
      <c r="E120" s="1">
        <v>0</v>
      </c>
      <c r="F120" s="1">
        <v>0</v>
      </c>
      <c r="G120" s="2">
        <f t="shared" si="0"/>
        <v>17920.388500000001</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2926</v>
      </c>
      <c r="D121" s="1">
        <f>'PR-RAS'!E125</f>
        <v>71676.75</v>
      </c>
      <c r="E121" s="1">
        <v>0</v>
      </c>
      <c r="F121" s="1">
        <v>0</v>
      </c>
      <c r="G121" s="2">
        <f t="shared" si="0"/>
        <v>17553.54</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2926</v>
      </c>
      <c r="D123" s="1">
        <f>'PR-RAS'!E127</f>
        <v>71676.75</v>
      </c>
      <c r="E123" s="1">
        <v>0</v>
      </c>
      <c r="F123" s="1">
        <v>0</v>
      </c>
      <c r="G123" s="2">
        <f t="shared" si="0"/>
        <v>17846.098999999998</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2156</v>
      </c>
      <c r="E124" s="1">
        <v>0</v>
      </c>
      <c r="F124" s="1">
        <v>0</v>
      </c>
      <c r="G124" s="2">
        <f t="shared" si="0"/>
        <v>530.37599999999998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2156</v>
      </c>
      <c r="E125" s="1">
        <v>0</v>
      </c>
      <c r="F125" s="1">
        <v>0</v>
      </c>
      <c r="G125" s="2">
        <f t="shared" si="0"/>
        <v>534.68799999999999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1277271</v>
      </c>
      <c r="D129" s="1">
        <f>'PR-RAS'!E133</f>
        <v>1318609.8500000001</v>
      </c>
      <c r="E129" s="1">
        <v>0</v>
      </c>
      <c r="F129" s="1">
        <v>0</v>
      </c>
      <c r="G129" s="2">
        <f t="shared" si="0"/>
        <v>501054.80960000004</v>
      </c>
      <c r="H129" s="2">
        <f t="shared" si="1"/>
        <v>0.14999999990686774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1277271</v>
      </c>
      <c r="D130" s="1">
        <f>'PR-RAS'!E134</f>
        <v>1318609.8500000001</v>
      </c>
      <c r="E130" s="1">
        <v>0</v>
      </c>
      <c r="F130" s="1">
        <v>0</v>
      </c>
      <c r="G130" s="2">
        <f t="shared" si="0"/>
        <v>504969.30030000006</v>
      </c>
      <c r="H130" s="2">
        <f t="shared" si="1"/>
        <v>0.14999999990686774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1277271</v>
      </c>
      <c r="D131" s="1">
        <f>'PR-RAS'!E135</f>
        <v>1303967.82</v>
      </c>
      <c r="E131" s="1">
        <v>0</v>
      </c>
      <c r="F131" s="1">
        <v>0</v>
      </c>
      <c r="G131" s="2">
        <f t="shared" si="0"/>
        <v>505076.86320000002</v>
      </c>
      <c r="H131" s="2">
        <f t="shared" si="1"/>
        <v>0.17999999993480742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14642.03</v>
      </c>
      <c r="E132" s="1">
        <v>0</v>
      </c>
      <c r="F132" s="1">
        <v>0</v>
      </c>
      <c r="G132" s="2">
        <f t="shared" si="0"/>
        <v>3836.2118600000003</v>
      </c>
      <c r="H132" s="2">
        <f t="shared" si="1"/>
        <v>3.0000000000654836E-2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9090573</v>
      </c>
      <c r="D147" s="1">
        <f>'PR-RAS'!E151</f>
        <v>10019192.17</v>
      </c>
      <c r="E147" s="1">
        <v>0</v>
      </c>
      <c r="F147" s="1">
        <v>0</v>
      </c>
      <c r="G147" s="2">
        <f t="shared" si="0"/>
        <v>4252827.7716399999</v>
      </c>
      <c r="H147" s="2">
        <f t="shared" si="1"/>
        <v>0.16999999992549419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8003987</v>
      </c>
      <c r="D148" s="1">
        <f>'PR-RAS'!E152</f>
        <v>8567765.0899999999</v>
      </c>
      <c r="E148" s="1">
        <v>0</v>
      </c>
      <c r="F148" s="1">
        <v>0</v>
      </c>
      <c r="G148" s="2">
        <f t="shared" si="0"/>
        <v>3695509.0254599997</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6657005</v>
      </c>
      <c r="D149" s="1">
        <f>'PR-RAS'!E153</f>
        <v>7092140.7300000004</v>
      </c>
      <c r="E149" s="1">
        <v>0</v>
      </c>
      <c r="F149" s="1">
        <v>0</v>
      </c>
      <c r="G149" s="2">
        <f t="shared" si="0"/>
        <v>3084510.3960799999</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6657005</v>
      </c>
      <c r="D150" s="1">
        <f>'PR-RAS'!E154</f>
        <v>7092140.7300000004</v>
      </c>
      <c r="E150" s="1">
        <v>0</v>
      </c>
      <c r="F150" s="1">
        <v>0</v>
      </c>
      <c r="G150" s="2">
        <f t="shared" si="0"/>
        <v>3105351.68254</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248904</v>
      </c>
      <c r="D154" s="1">
        <f>'PR-RAS'!E158</f>
        <v>304779.40000000002</v>
      </c>
      <c r="E154" s="1">
        <v>0</v>
      </c>
      <c r="F154" s="1">
        <v>0</v>
      </c>
      <c r="G154" s="2">
        <f t="shared" si="0"/>
        <v>131344.80840000001</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1098078</v>
      </c>
      <c r="D155" s="1">
        <f>'PR-RAS'!E159</f>
        <v>1170844.96</v>
      </c>
      <c r="E155" s="1">
        <v>0</v>
      </c>
      <c r="F155" s="1">
        <v>0</v>
      </c>
      <c r="G155" s="2">
        <f t="shared" si="0"/>
        <v>529724.25968000002</v>
      </c>
      <c r="H155" s="2">
        <f t="shared" si="1"/>
        <v>4.0000000037252903E-2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1098078</v>
      </c>
      <c r="D157" s="1">
        <f>'PR-RAS'!E161</f>
        <v>1170844.96</v>
      </c>
      <c r="E157" s="1">
        <v>0</v>
      </c>
      <c r="F157" s="1">
        <v>0</v>
      </c>
      <c r="G157" s="2">
        <f t="shared" si="0"/>
        <v>536603.79552000004</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1077928</v>
      </c>
      <c r="D159" s="1">
        <f>'PR-RAS'!E163</f>
        <v>1440722.83</v>
      </c>
      <c r="E159" s="1">
        <v>0</v>
      </c>
      <c r="F159" s="1">
        <v>0</v>
      </c>
      <c r="G159" s="2">
        <f t="shared" si="0"/>
        <v>625581.03827999998</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191682</v>
      </c>
      <c r="D160" s="1">
        <f>'PR-RAS'!E164</f>
        <v>226952.86000000002</v>
      </c>
      <c r="E160" s="1">
        <v>0</v>
      </c>
      <c r="F160" s="1">
        <v>0</v>
      </c>
      <c r="G160" s="2">
        <f t="shared" si="0"/>
        <v>102648.44748</v>
      </c>
      <c r="H160" s="2">
        <f t="shared" si="1"/>
        <v>0.13999999998486601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216</v>
      </c>
      <c r="D161" s="1">
        <f>'PR-RAS'!E165</f>
        <v>38295.550000000003</v>
      </c>
      <c r="E161" s="1">
        <v>0</v>
      </c>
      <c r="F161" s="1">
        <v>0</v>
      </c>
      <c r="G161" s="2">
        <f t="shared" si="0"/>
        <v>12289.136</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190791</v>
      </c>
      <c r="D162" s="1">
        <f>'PR-RAS'!E166</f>
        <v>187390.91</v>
      </c>
      <c r="E162" s="1">
        <v>0</v>
      </c>
      <c r="F162" s="1">
        <v>0</v>
      </c>
      <c r="G162" s="2">
        <f t="shared" si="0"/>
        <v>91057.224020000009</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675</v>
      </c>
      <c r="D163" s="1">
        <f>'PR-RAS'!E167</f>
        <v>650</v>
      </c>
      <c r="E163" s="1">
        <v>0</v>
      </c>
      <c r="F163" s="1">
        <v>0</v>
      </c>
      <c r="G163" s="2">
        <f t="shared" si="0"/>
        <v>319.95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616.4</v>
      </c>
      <c r="E164" s="1">
        <v>0</v>
      </c>
      <c r="F164" s="1">
        <v>0</v>
      </c>
      <c r="G164" s="2">
        <f t="shared" si="0"/>
        <v>200.94640000000001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600724</v>
      </c>
      <c r="D165" s="1">
        <f>'PR-RAS'!E169</f>
        <v>701724.73</v>
      </c>
      <c r="E165" s="1">
        <v>0</v>
      </c>
      <c r="F165" s="1">
        <v>0</v>
      </c>
      <c r="G165" s="2">
        <f t="shared" si="0"/>
        <v>328684.44744000002</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67795</v>
      </c>
      <c r="D166" s="1">
        <f>'PR-RAS'!E170</f>
        <v>67032.86</v>
      </c>
      <c r="E166" s="1">
        <v>0</v>
      </c>
      <c r="F166" s="1">
        <v>0</v>
      </c>
      <c r="G166" s="2">
        <f t="shared" si="0"/>
        <v>33307.018800000005</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447827</v>
      </c>
      <c r="D167" s="1">
        <f>'PR-RAS'!E171</f>
        <v>541644.94999999995</v>
      </c>
      <c r="E167" s="1">
        <v>0</v>
      </c>
      <c r="F167" s="1">
        <v>0</v>
      </c>
      <c r="G167" s="2">
        <f t="shared" si="0"/>
        <v>254165.40539999999</v>
      </c>
      <c r="H167" s="2">
        <f t="shared" si="1"/>
        <v>5.0000000046566129E-2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64611</v>
      </c>
      <c r="D168" s="1">
        <f>'PR-RAS'!E172</f>
        <v>74317.899999999994</v>
      </c>
      <c r="E168" s="1">
        <v>0</v>
      </c>
      <c r="F168" s="1">
        <v>0</v>
      </c>
      <c r="G168" s="2">
        <f t="shared" si="0"/>
        <v>35612.215600000003</v>
      </c>
      <c r="H168" s="2">
        <f t="shared" si="1"/>
        <v>0.10000000000582077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15507</v>
      </c>
      <c r="D169" s="1">
        <f>'PR-RAS'!E173</f>
        <v>8236.49</v>
      </c>
      <c r="E169" s="1">
        <v>0</v>
      </c>
      <c r="F169" s="1">
        <v>0</v>
      </c>
      <c r="G169" s="2">
        <f t="shared" si="0"/>
        <v>5372.6366400000006</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1626</v>
      </c>
      <c r="D170" s="1">
        <f>'PR-RAS'!E174</f>
        <v>10212.540000000001</v>
      </c>
      <c r="E170" s="1">
        <v>0</v>
      </c>
      <c r="F170" s="1">
        <v>0</v>
      </c>
      <c r="G170" s="2">
        <f t="shared" si="0"/>
        <v>3726.6325200000006</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3358</v>
      </c>
      <c r="D172" s="1">
        <f>'PR-RAS'!E176</f>
        <v>279.99</v>
      </c>
      <c r="E172" s="1">
        <v>0</v>
      </c>
      <c r="F172" s="1">
        <v>0</v>
      </c>
      <c r="G172" s="2">
        <f t="shared" si="0"/>
        <v>669.97458000000006</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206775</v>
      </c>
      <c r="D173" s="1">
        <f>'PR-RAS'!E177</f>
        <v>254974.93</v>
      </c>
      <c r="E173" s="1">
        <v>0</v>
      </c>
      <c r="F173" s="1">
        <v>0</v>
      </c>
      <c r="G173" s="2">
        <f t="shared" si="0"/>
        <v>123276.67591999999</v>
      </c>
      <c r="H173" s="2">
        <f t="shared" si="1"/>
        <v>7.0000000006984919E-2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16275</v>
      </c>
      <c r="D174" s="1">
        <f>'PR-RAS'!E178</f>
        <v>51345.55</v>
      </c>
      <c r="E174" s="1">
        <v>0</v>
      </c>
      <c r="F174" s="1">
        <v>0</v>
      </c>
      <c r="G174" s="2">
        <f t="shared" si="0"/>
        <v>20581.135299999998</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54259</v>
      </c>
      <c r="D175" s="1">
        <f>'PR-RAS'!E179</f>
        <v>35575.5</v>
      </c>
      <c r="E175" s="1">
        <v>0</v>
      </c>
      <c r="F175" s="1">
        <v>0</v>
      </c>
      <c r="G175" s="2">
        <f t="shared" si="0"/>
        <v>21821.34</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4854</v>
      </c>
      <c r="D176" s="1">
        <f>'PR-RAS'!E180</f>
        <v>300</v>
      </c>
      <c r="E176" s="1">
        <v>0</v>
      </c>
      <c r="F176" s="1">
        <v>0</v>
      </c>
      <c r="G176" s="2">
        <f t="shared" si="0"/>
        <v>954.44999999999993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78646</v>
      </c>
      <c r="D177" s="1">
        <f>'PR-RAS'!E181</f>
        <v>77034.73</v>
      </c>
      <c r="E177" s="1">
        <v>0</v>
      </c>
      <c r="F177" s="1">
        <v>0</v>
      </c>
      <c r="G177" s="2">
        <f t="shared" si="0"/>
        <v>40957.920959999996</v>
      </c>
      <c r="H177" s="2">
        <f t="shared" si="1"/>
        <v>0.27000000000407454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125</v>
      </c>
      <c r="E178" s="1">
        <v>0</v>
      </c>
      <c r="F178" s="1">
        <v>0</v>
      </c>
      <c r="G178" s="2">
        <f t="shared" si="0"/>
        <v>44.25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22335</v>
      </c>
      <c r="D179" s="1">
        <f>'PR-RAS'!E183</f>
        <v>47410</v>
      </c>
      <c r="E179" s="1">
        <v>0</v>
      </c>
      <c r="F179" s="1">
        <v>0</v>
      </c>
      <c r="G179" s="2">
        <f t="shared" si="0"/>
        <v>20853.59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8568</v>
      </c>
      <c r="D180" s="1">
        <f>'PR-RAS'!E184</f>
        <v>28224.57</v>
      </c>
      <c r="E180" s="1">
        <v>0</v>
      </c>
      <c r="F180" s="1">
        <v>0</v>
      </c>
      <c r="G180" s="2">
        <f t="shared" si="0"/>
        <v>11638.06806</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11188</v>
      </c>
      <c r="D181" s="1">
        <f>'PR-RAS'!E185</f>
        <v>13541.08</v>
      </c>
      <c r="E181" s="1">
        <v>0</v>
      </c>
      <c r="F181" s="1">
        <v>0</v>
      </c>
      <c r="G181" s="2">
        <f t="shared" si="0"/>
        <v>6888.6288000000004</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10650</v>
      </c>
      <c r="D182" s="1">
        <f>'PR-RAS'!E186</f>
        <v>1418.5</v>
      </c>
      <c r="E182" s="1">
        <v>0</v>
      </c>
      <c r="F182" s="1">
        <v>0</v>
      </c>
      <c r="G182" s="2">
        <f t="shared" si="0"/>
        <v>2441.1469999999999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78747</v>
      </c>
      <c r="D184" s="1">
        <f>'PR-RAS'!E188</f>
        <v>257070.31000000003</v>
      </c>
      <c r="E184" s="1">
        <v>0</v>
      </c>
      <c r="F184" s="1">
        <v>0</v>
      </c>
      <c r="G184" s="2">
        <f t="shared" si="0"/>
        <v>108498.43446000002</v>
      </c>
      <c r="H184" s="2">
        <f t="shared" si="1"/>
        <v>0.31000000002677552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11901</v>
      </c>
      <c r="D185" s="1">
        <f>'PR-RAS'!E189</f>
        <v>31416.77</v>
      </c>
      <c r="E185" s="1">
        <v>0</v>
      </c>
      <c r="F185" s="1">
        <v>0</v>
      </c>
      <c r="G185" s="2">
        <f t="shared" si="0"/>
        <v>13751.155360000001</v>
      </c>
      <c r="H185" s="2">
        <f t="shared" si="1"/>
        <v>0.22999999999956344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10600</v>
      </c>
      <c r="D186" s="1">
        <f>'PR-RAS'!E190</f>
        <v>10675</v>
      </c>
      <c r="E186" s="1">
        <v>0</v>
      </c>
      <c r="F186" s="1">
        <v>0</v>
      </c>
      <c r="G186" s="2">
        <f t="shared" si="0"/>
        <v>5910.75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3543</v>
      </c>
      <c r="D187" s="1">
        <f>'PR-RAS'!E191</f>
        <v>1699.87</v>
      </c>
      <c r="E187" s="1">
        <v>0</v>
      </c>
      <c r="F187" s="1">
        <v>0</v>
      </c>
      <c r="G187" s="2">
        <f t="shared" si="0"/>
        <v>1291.3496399999999</v>
      </c>
      <c r="H187" s="2">
        <f t="shared" si="1"/>
        <v>0.13000000000010914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3960</v>
      </c>
      <c r="D188" s="1">
        <f>'PR-RAS'!E192</f>
        <v>3400</v>
      </c>
      <c r="E188" s="1">
        <v>0</v>
      </c>
      <c r="F188" s="1">
        <v>0</v>
      </c>
      <c r="G188" s="2">
        <f t="shared" si="0"/>
        <v>2012.12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18550</v>
      </c>
      <c r="D189" s="1">
        <f>'PR-RAS'!E193</f>
        <v>20187.5</v>
      </c>
      <c r="E189" s="1">
        <v>0</v>
      </c>
      <c r="F189" s="1">
        <v>0</v>
      </c>
      <c r="G189" s="2">
        <f t="shared" si="0"/>
        <v>11077.9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30193</v>
      </c>
      <c r="D191" s="1">
        <f>'PR-RAS'!E195</f>
        <v>189691.17</v>
      </c>
      <c r="E191" s="1">
        <v>0</v>
      </c>
      <c r="F191" s="1">
        <v>0</v>
      </c>
      <c r="G191" s="2">
        <f t="shared" si="0"/>
        <v>77819.314600000012</v>
      </c>
      <c r="H191" s="2">
        <f t="shared" si="1"/>
        <v>0.17000000001280569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6594</v>
      </c>
      <c r="D192" s="1">
        <f>'PR-RAS'!E196</f>
        <v>10704.25</v>
      </c>
      <c r="E192" s="1">
        <v>0</v>
      </c>
      <c r="F192" s="1">
        <v>0</v>
      </c>
      <c r="G192" s="2">
        <f t="shared" si="0"/>
        <v>5348.4775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6594</v>
      </c>
      <c r="D206" s="1">
        <f>'PR-RAS'!E210</f>
        <v>10704.25</v>
      </c>
      <c r="E206" s="1">
        <v>0</v>
      </c>
      <c r="F206" s="1">
        <v>0</v>
      </c>
      <c r="G206" s="2">
        <f t="shared" si="0"/>
        <v>5740.5124999999998</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6563</v>
      </c>
      <c r="D207" s="1">
        <f>'PR-RAS'!E211</f>
        <v>10547.85</v>
      </c>
      <c r="E207" s="1">
        <v>0</v>
      </c>
      <c r="F207" s="1">
        <v>0</v>
      </c>
      <c r="G207" s="2">
        <f t="shared" si="0"/>
        <v>5697.6921999999995</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139.47999999999999</v>
      </c>
      <c r="E208" s="1">
        <v>0</v>
      </c>
      <c r="F208" s="1">
        <v>0</v>
      </c>
      <c r="G208" s="2">
        <f t="shared" si="0"/>
        <v>57.744719999999994</v>
      </c>
      <c r="H208" s="2">
        <f t="shared" si="1"/>
        <v>0.47999999999998977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v>
      </c>
      <c r="D209" s="1">
        <f>'PR-RAS'!E213</f>
        <v>16.920000000000002</v>
      </c>
      <c r="E209" s="1">
        <v>0</v>
      </c>
      <c r="F209" s="1">
        <v>0</v>
      </c>
      <c r="G209" s="2">
        <f t="shared" si="0"/>
        <v>11.82272</v>
      </c>
      <c r="H209" s="2">
        <f t="shared" si="1"/>
        <v>7.9999999999998295E-2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8</v>
      </c>
      <c r="D210" s="1">
        <f>'PR-RAS'!E214</f>
        <v>0</v>
      </c>
      <c r="E210" s="1">
        <v>0</v>
      </c>
      <c r="F210" s="1">
        <v>0</v>
      </c>
      <c r="G210" s="2">
        <f t="shared" si="0"/>
        <v>1.6719999999999999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2064</v>
      </c>
      <c r="D259" s="1">
        <f>'PR-RAS'!E263</f>
        <v>0</v>
      </c>
      <c r="E259" s="1">
        <v>0</v>
      </c>
      <c r="F259" s="1">
        <v>0</v>
      </c>
      <c r="G259" s="2">
        <f t="shared" si="0"/>
        <v>532.51200000000006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2064</v>
      </c>
      <c r="D260" s="1">
        <f>'PR-RAS'!E264</f>
        <v>0</v>
      </c>
      <c r="E260" s="1">
        <v>0</v>
      </c>
      <c r="F260" s="1">
        <v>0</v>
      </c>
      <c r="G260" s="2">
        <f t="shared" si="0"/>
        <v>534.57600000000002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2064</v>
      </c>
      <c r="D261" s="1">
        <f>'PR-RAS'!E265</f>
        <v>0</v>
      </c>
      <c r="E261" s="1">
        <v>0</v>
      </c>
      <c r="F261" s="1">
        <v>0</v>
      </c>
      <c r="G261" s="2">
        <f t="shared" si="0"/>
        <v>536.64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9090573</v>
      </c>
      <c r="D285" s="1">
        <f>'PR-RAS'!E289</f>
        <v>10019192.17</v>
      </c>
      <c r="E285" s="1">
        <v>0</v>
      </c>
      <c r="F285" s="1">
        <v>0</v>
      </c>
      <c r="G285" s="2">
        <f t="shared" si="8"/>
        <v>8272623.8845599992</v>
      </c>
      <c r="H285" s="2">
        <f t="shared" si="9"/>
        <v>0.16999999992549419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328291</v>
      </c>
      <c r="D286" s="1">
        <f>'PR-RAS'!E290</f>
        <v>129511</v>
      </c>
      <c r="E286" s="1">
        <v>0</v>
      </c>
      <c r="F286" s="1">
        <v>0</v>
      </c>
      <c r="G286" s="2">
        <f t="shared" si="8"/>
        <v>167384.20499999999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1208354</v>
      </c>
      <c r="D288" s="1">
        <f>'PR-RAS'!E292</f>
        <v>1536792.91</v>
      </c>
      <c r="E288" s="1">
        <v>0</v>
      </c>
      <c r="F288" s="1">
        <v>0</v>
      </c>
      <c r="G288" s="2">
        <f t="shared" si="8"/>
        <v>1228916.7283399999</v>
      </c>
      <c r="H288" s="2">
        <f t="shared" si="9"/>
        <v>9.0000000083819032E-2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4270</v>
      </c>
      <c r="D290" s="1">
        <f>'PR-RAS'!E294</f>
        <v>8500</v>
      </c>
      <c r="E290" s="1">
        <v>0</v>
      </c>
      <c r="F290" s="1">
        <v>0</v>
      </c>
      <c r="G290" s="2">
        <f t="shared" si="8"/>
        <v>6147.03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4270</v>
      </c>
      <c r="D291" s="1">
        <f>'PR-RAS'!E295</f>
        <v>8500</v>
      </c>
      <c r="E291" s="1">
        <v>0</v>
      </c>
      <c r="F291" s="1">
        <v>0</v>
      </c>
      <c r="G291" s="2">
        <f t="shared" si="8"/>
        <v>6168.2999999999993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229643</v>
      </c>
      <c r="D345" s="1">
        <f>'PR-RAS'!E350</f>
        <v>219246.16</v>
      </c>
      <c r="E345" s="1">
        <v>0</v>
      </c>
      <c r="F345" s="1">
        <v>0</v>
      </c>
      <c r="G345" s="2">
        <f t="shared" si="8"/>
        <v>229838.55008000002</v>
      </c>
      <c r="H345" s="2">
        <f t="shared" si="9"/>
        <v>0.16000000000349246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229643</v>
      </c>
      <c r="D358" s="1">
        <f>'PR-RAS'!E363</f>
        <v>219246.16</v>
      </c>
      <c r="E358" s="1">
        <v>0</v>
      </c>
      <c r="F358" s="1">
        <v>0</v>
      </c>
      <c r="G358" s="2">
        <f t="shared" si="8"/>
        <v>238524.30924</v>
      </c>
      <c r="H358" s="2">
        <f t="shared" si="9"/>
        <v>0.16000000000349246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7796</v>
      </c>
      <c r="D364" s="1">
        <f>'PR-RAS'!E369</f>
        <v>28232.620000000003</v>
      </c>
      <c r="E364" s="1">
        <v>0</v>
      </c>
      <c r="F364" s="1">
        <v>0</v>
      </c>
      <c r="G364" s="2">
        <f t="shared" si="8"/>
        <v>23326.830120000002</v>
      </c>
      <c r="H364" s="2">
        <f t="shared" si="9"/>
        <v>0.37999999999738066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2647</v>
      </c>
      <c r="D365" s="1">
        <f>'PR-RAS'!E370</f>
        <v>4449.99</v>
      </c>
      <c r="E365" s="1">
        <v>0</v>
      </c>
      <c r="F365" s="1">
        <v>0</v>
      </c>
      <c r="G365" s="2">
        <f t="shared" si="8"/>
        <v>4203.1007199999995</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1390.04</v>
      </c>
      <c r="E366" s="1">
        <v>0</v>
      </c>
      <c r="F366" s="1">
        <v>0</v>
      </c>
      <c r="G366" s="2">
        <f t="shared" si="8"/>
        <v>1014.7292</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3000</v>
      </c>
      <c r="D369" s="1">
        <f>'PR-RAS'!E374</f>
        <v>0</v>
      </c>
      <c r="E369" s="1">
        <v>0</v>
      </c>
      <c r="F369" s="1">
        <v>0</v>
      </c>
      <c r="G369" s="2">
        <f t="shared" si="8"/>
        <v>1104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314.3</v>
      </c>
      <c r="E370" s="1">
        <v>0</v>
      </c>
      <c r="F370" s="1">
        <v>0</v>
      </c>
      <c r="G370" s="2">
        <f t="shared" si="8"/>
        <v>231.95340000000002</v>
      </c>
      <c r="H370" s="2">
        <f t="shared" si="9"/>
        <v>0.30000000000001137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2149</v>
      </c>
      <c r="D371" s="1">
        <f>'PR-RAS'!E376</f>
        <v>22078.29</v>
      </c>
      <c r="E371" s="1">
        <v>0</v>
      </c>
      <c r="F371" s="1">
        <v>0</v>
      </c>
      <c r="G371" s="2">
        <f t="shared" si="8"/>
        <v>17133.064600000002</v>
      </c>
      <c r="H371" s="2">
        <f t="shared" si="9"/>
        <v>0.29000000000087311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220900</v>
      </c>
      <c r="D378" s="1">
        <f>'PR-RAS'!E383</f>
        <v>191013.54</v>
      </c>
      <c r="E378" s="1">
        <v>0</v>
      </c>
      <c r="F378" s="1">
        <v>0</v>
      </c>
      <c r="G378" s="2">
        <f t="shared" si="8"/>
        <v>227303.50916000002</v>
      </c>
      <c r="H378" s="2">
        <f t="shared" si="9"/>
        <v>0.45999999999185093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220900</v>
      </c>
      <c r="D379" s="1">
        <f>'PR-RAS'!E384</f>
        <v>191013.54</v>
      </c>
      <c r="E379" s="1">
        <v>0</v>
      </c>
      <c r="F379" s="1">
        <v>0</v>
      </c>
      <c r="G379" s="2">
        <f t="shared" si="8"/>
        <v>227906.43624000004</v>
      </c>
      <c r="H379" s="2">
        <f t="shared" si="9"/>
        <v>0.45999999999185093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947</v>
      </c>
      <c r="D386" s="1">
        <f>'PR-RAS'!E391</f>
        <v>0</v>
      </c>
      <c r="E386" s="1">
        <v>0</v>
      </c>
      <c r="F386" s="1">
        <v>0</v>
      </c>
      <c r="G386" s="2">
        <f t="shared" si="8"/>
        <v>364.59500000000003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947</v>
      </c>
      <c r="D388" s="1">
        <f>'PR-RAS'!E393</f>
        <v>0</v>
      </c>
      <c r="E388" s="1">
        <v>0</v>
      </c>
      <c r="F388" s="1">
        <v>0</v>
      </c>
      <c r="G388" s="2">
        <f t="shared" si="8"/>
        <v>366.48900000000003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229643</v>
      </c>
      <c r="D403" s="1">
        <f>'PR-RAS'!E408</f>
        <v>219246.16</v>
      </c>
      <c r="E403" s="1">
        <v>0</v>
      </c>
      <c r="F403" s="1">
        <v>0</v>
      </c>
      <c r="G403" s="2">
        <f t="shared" si="8"/>
        <v>268590.39864000003</v>
      </c>
      <c r="H403" s="2">
        <f t="shared" si="9"/>
        <v>0.16000000000349246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842747</v>
      </c>
      <c r="D405" s="1">
        <f>'PR-RAS'!E410</f>
        <v>1072391.2</v>
      </c>
      <c r="E405" s="1">
        <v>0</v>
      </c>
      <c r="F405" s="1">
        <v>0</v>
      </c>
      <c r="G405" s="2">
        <f t="shared" si="8"/>
        <v>1206961.8776</v>
      </c>
      <c r="H405" s="2">
        <f t="shared" si="9"/>
        <v>0.19999999995343387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9418864</v>
      </c>
      <c r="D407" s="1">
        <f>'PR-RAS'!E412</f>
        <v>10148703.17</v>
      </c>
      <c r="E407" s="1">
        <v>0</v>
      </c>
      <c r="F407" s="1">
        <v>0</v>
      </c>
      <c r="G407" s="2">
        <f t="shared" si="8"/>
        <v>12064805.758040002</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9320216</v>
      </c>
      <c r="D408" s="1">
        <f>'PR-RAS'!E413</f>
        <v>10238438.33</v>
      </c>
      <c r="E408" s="1">
        <v>0</v>
      </c>
      <c r="F408" s="1">
        <v>0</v>
      </c>
      <c r="G408" s="2">
        <f t="shared" si="8"/>
        <v>12127416.712619999</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98648</v>
      </c>
      <c r="D409" s="1">
        <f>'PR-RAS'!E414</f>
        <v>0</v>
      </c>
      <c r="E409" s="1">
        <v>0</v>
      </c>
      <c r="F409" s="1">
        <v>0</v>
      </c>
      <c r="G409" s="2">
        <f t="shared" si="8"/>
        <v>40248.383999999998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89735.160000000149</v>
      </c>
      <c r="E410" s="1">
        <v>0</v>
      </c>
      <c r="F410" s="1">
        <v>0</v>
      </c>
      <c r="G410" s="2">
        <f t="shared" si="8"/>
        <v>73403.360880000124</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365607</v>
      </c>
      <c r="D411" s="1">
        <f>'PR-RAS'!E416</f>
        <v>464401.70999999996</v>
      </c>
      <c r="E411" s="1">
        <v>0</v>
      </c>
      <c r="F411" s="1">
        <v>0</v>
      </c>
      <c r="G411" s="2">
        <f t="shared" si="8"/>
        <v>530708.27219999989</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4270</v>
      </c>
      <c r="D413" s="1">
        <f>'PR-RAS'!E418</f>
        <v>8500</v>
      </c>
      <c r="E413" s="1">
        <v>0</v>
      </c>
      <c r="F413" s="1">
        <v>0</v>
      </c>
      <c r="G413" s="2">
        <f t="shared" si="8"/>
        <v>8763.24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9418864</v>
      </c>
      <c r="D633" s="1">
        <f>'PR-RAS'!E639</f>
        <v>10148703.17</v>
      </c>
      <c r="E633" s="1">
        <v>0</v>
      </c>
      <c r="F633" s="1">
        <v>0</v>
      </c>
      <c r="G633" s="2">
        <f t="shared" si="10"/>
        <v>18780682.854880001</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9320216</v>
      </c>
      <c r="D634" s="1">
        <f>'PR-RAS'!E640</f>
        <v>10238438.33</v>
      </c>
      <c r="E634" s="1">
        <v>0</v>
      </c>
      <c r="F634" s="1">
        <v>0</v>
      </c>
      <c r="G634" s="2">
        <f t="shared" si="10"/>
        <v>18861559.653780002</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98648</v>
      </c>
      <c r="D635" s="1">
        <f>'PR-RAS'!E641</f>
        <v>0</v>
      </c>
      <c r="E635" s="1">
        <v>0</v>
      </c>
      <c r="F635" s="1">
        <v>0</v>
      </c>
      <c r="G635" s="2">
        <f t="shared" si="10"/>
        <v>62542.832000000002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89735.160000000149</v>
      </c>
      <c r="E636" s="1">
        <v>0</v>
      </c>
      <c r="F636" s="1">
        <v>0</v>
      </c>
      <c r="G636" s="2">
        <f t="shared" si="10"/>
        <v>113963.65320000019</v>
      </c>
      <c r="H636" s="2">
        <f t="shared" si="11"/>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365607</v>
      </c>
      <c r="D637" s="1">
        <f>'PR-RAS'!E643</f>
        <v>464401.70999999996</v>
      </c>
      <c r="E637" s="1">
        <v>0</v>
      </c>
      <c r="F637" s="1">
        <v>0</v>
      </c>
      <c r="G637" s="2">
        <f t="shared" si="10"/>
        <v>823245.02711999998</v>
      </c>
      <c r="H637" s="2">
        <f t="shared" si="11"/>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464255</v>
      </c>
      <c r="D639" s="1">
        <f>'PR-RAS'!E645</f>
        <v>374666.54999999981</v>
      </c>
      <c r="E639" s="1">
        <v>0</v>
      </c>
      <c r="F639" s="1">
        <v>0</v>
      </c>
      <c r="G639" s="2">
        <f t="shared" si="10"/>
        <v>774269.20779999974</v>
      </c>
      <c r="H639" s="2">
        <f t="shared" si="11"/>
        <v>0.45000000018626451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727514</v>
      </c>
      <c r="D641" s="1">
        <f>'PR-RAS'!E647</f>
        <v>762715.3</v>
      </c>
      <c r="E641" s="1">
        <v>0</v>
      </c>
      <c r="F641" s="1">
        <v>0</v>
      </c>
      <c r="G641" s="2">
        <f t="shared" si="10"/>
        <v>1441884.544</v>
      </c>
      <c r="H641" s="2">
        <f t="shared" si="11"/>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497287</v>
      </c>
      <c r="D642" s="1">
        <f>'PR-RAS'!E649</f>
        <v>465888.07</v>
      </c>
      <c r="E642" s="1">
        <v>0</v>
      </c>
      <c r="F642" s="1">
        <v>0</v>
      </c>
      <c r="G642" s="2">
        <f t="shared" si="10"/>
        <v>916029.47274000011</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2128968</v>
      </c>
      <c r="D643" s="1">
        <f>'PR-RAS'!E650</f>
        <v>2521263.9900000002</v>
      </c>
      <c r="E643" s="1">
        <v>0</v>
      </c>
      <c r="F643" s="1">
        <v>0</v>
      </c>
      <c r="G643" s="2">
        <f t="shared" si="10"/>
        <v>4604100.41916</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2160367</v>
      </c>
      <c r="D644" s="1">
        <f>'PR-RAS'!E651</f>
        <v>2588059.4500000002</v>
      </c>
      <c r="E644" s="1">
        <v>0</v>
      </c>
      <c r="F644" s="1">
        <v>0</v>
      </c>
      <c r="G644" s="2">
        <f t="shared" si="10"/>
        <v>4717360.4336999999</v>
      </c>
      <c r="H644" s="2">
        <f t="shared" si="1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465888</v>
      </c>
      <c r="D645" s="1">
        <f>'PR-RAS'!E652</f>
        <v>399092.60999999987</v>
      </c>
      <c r="E645" s="1">
        <v>0</v>
      </c>
      <c r="F645" s="1">
        <v>0</v>
      </c>
      <c r="G645" s="2">
        <f t="shared" si="10"/>
        <v>814063.15367999987</v>
      </c>
      <c r="H645" s="2">
        <f t="shared" si="11"/>
        <v>0.39000000013038516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206087</v>
      </c>
      <c r="D658" s="1">
        <f>'PR-RAS'!E665</f>
        <v>0</v>
      </c>
      <c r="E658" s="1">
        <v>0</v>
      </c>
      <c r="F658" s="1">
        <v>0</v>
      </c>
      <c r="G658" s="2">
        <f t="shared" si="10"/>
        <v>135399.15900000001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7330790</v>
      </c>
      <c r="D668" s="1">
        <f>'PR-RAS'!E675</f>
        <v>7757317.3300000001</v>
      </c>
      <c r="E668" s="1">
        <v>0</v>
      </c>
      <c r="F668" s="1">
        <v>0</v>
      </c>
      <c r="G668" s="2">
        <f t="shared" si="10"/>
        <v>15237898.24822</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187794.68</v>
      </c>
      <c r="E670" s="1">
        <v>0</v>
      </c>
      <c r="F670" s="1">
        <v>0</v>
      </c>
      <c r="G670" s="2">
        <f t="shared" si="10"/>
        <v>251269.28184000001</v>
      </c>
      <c r="H670" s="2">
        <f t="shared" si="11"/>
        <v>0.32000000000698492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494281</v>
      </c>
      <c r="D703" s="1">
        <f>'PR-RAS'!E710</f>
        <v>582783.55000000005</v>
      </c>
      <c r="E703" s="1">
        <v>0</v>
      </c>
      <c r="F703" s="1">
        <v>0</v>
      </c>
      <c r="G703" s="2">
        <f t="shared" si="10"/>
        <v>1165213.3662</v>
      </c>
      <c r="H703" s="2">
        <f t="shared" si="11"/>
        <v>0.44999999995343387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4047.75</v>
      </c>
      <c r="E705" s="1">
        <v>0</v>
      </c>
      <c r="F705" s="1">
        <v>0</v>
      </c>
      <c r="G705" s="2">
        <f t="shared" si="10"/>
        <v>5699.232</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29609.31</v>
      </c>
      <c r="E709" s="1">
        <v>0</v>
      </c>
      <c r="F709" s="1">
        <v>0</v>
      </c>
      <c r="G709" s="2">
        <f t="shared" si="10"/>
        <v>41926.782959999997</v>
      </c>
      <c r="H709" s="2">
        <f t="shared" si="11"/>
        <v>0.31000000000130967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9203</v>
      </c>
      <c r="D710" s="1">
        <f>'PR-RAS'!E717</f>
        <v>20936.61</v>
      </c>
      <c r="E710" s="1">
        <v>0</v>
      </c>
      <c r="F710" s="1">
        <v>0</v>
      </c>
      <c r="G710" s="2">
        <f t="shared" si="10"/>
        <v>36213.039980000001</v>
      </c>
      <c r="H710" s="2">
        <f t="shared" si="1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190791</v>
      </c>
      <c r="D711" s="1">
        <f>'PR-RAS'!E718</f>
        <v>187390.91</v>
      </c>
      <c r="E711" s="1">
        <v>0</v>
      </c>
      <c r="F711" s="1">
        <v>0</v>
      </c>
      <c r="G711" s="2">
        <f t="shared" si="10"/>
        <v>401556.7022</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9810</v>
      </c>
      <c r="D713" s="1">
        <f>'PR-RAS'!E720</f>
        <v>350</v>
      </c>
      <c r="E713" s="1">
        <v>0</v>
      </c>
      <c r="F713" s="1">
        <v>0</v>
      </c>
      <c r="G713" s="2">
        <f t="shared" si="10"/>
        <v>7483.12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16835.2</v>
      </c>
      <c r="E715" s="1">
        <v>0</v>
      </c>
      <c r="F715" s="1">
        <v>0</v>
      </c>
      <c r="G715" s="2">
        <f t="shared" si="10"/>
        <v>24040.6656</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1843</v>
      </c>
      <c r="D716" s="1">
        <f>'PR-RAS'!E723</f>
        <v>1200</v>
      </c>
      <c r="E716" s="1">
        <v>0</v>
      </c>
      <c r="F716" s="1">
        <v>0</v>
      </c>
      <c r="G716" s="2">
        <f t="shared" si="10"/>
        <v>3033.7449999999999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11901</v>
      </c>
      <c r="D718" s="1">
        <f>'PR-RAS'!E725</f>
        <v>31416.77</v>
      </c>
      <c r="E718" s="1">
        <v>0</v>
      </c>
      <c r="F718" s="1">
        <v>0</v>
      </c>
      <c r="G718" s="2">
        <f t="shared" si="10"/>
        <v>53584.665180000004</v>
      </c>
      <c r="H718" s="2">
        <f t="shared" si="11"/>
        <v>0.22999999999956344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10600</v>
      </c>
      <c r="D719" s="1">
        <f>'PR-RAS'!E726</f>
        <v>10675</v>
      </c>
      <c r="E719" s="1">
        <v>0</v>
      </c>
      <c r="F719" s="1">
        <v>0</v>
      </c>
      <c r="G719" s="2">
        <f t="shared" si="10"/>
        <v>22940.1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2064</v>
      </c>
      <c r="D822" s="1">
        <f>'PR-RAS'!E829</f>
        <v>0</v>
      </c>
      <c r="E822" s="1">
        <v>0</v>
      </c>
      <c r="F822" s="1">
        <v>0</v>
      </c>
      <c r="G822" s="2">
        <f t="shared" si="18"/>
        <v>1694.5439999999999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11372915</v>
      </c>
      <c r="D984" s="6">
        <f>BILANCA!E6</f>
        <v>10387021.310000002</v>
      </c>
      <c r="E984" s="6">
        <v>0</v>
      </c>
      <c r="F984" s="6">
        <v>0</v>
      </c>
      <c r="G984" s="7">
        <f t="shared" ref="G984:G1241" si="22">B984/1000*C984+B984/500*D984</f>
        <v>32146.957620000005</v>
      </c>
      <c r="H984" s="7">
        <f t="shared" si="19"/>
        <v>0.31000000238418579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10040156</v>
      </c>
      <c r="D985" s="1">
        <f>BILANCA!E7</f>
        <v>9121302.5900000017</v>
      </c>
      <c r="E985" s="1">
        <v>0</v>
      </c>
      <c r="F985" s="1">
        <v>0</v>
      </c>
      <c r="G985" s="2">
        <f t="shared" si="22"/>
        <v>56565.522360000003</v>
      </c>
      <c r="H985" s="2">
        <f t="shared" si="19"/>
        <v>0.40999999828636646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641</v>
      </c>
      <c r="D986" s="1">
        <f>BILANCA!E8</f>
        <v>640.83000000000004</v>
      </c>
      <c r="E986" s="1">
        <v>0</v>
      </c>
      <c r="F986" s="1">
        <v>0</v>
      </c>
      <c r="G986" s="2">
        <f t="shared" si="22"/>
        <v>5.7679800000000006</v>
      </c>
      <c r="H986" s="2">
        <f t="shared" si="19"/>
        <v>0.16999999999995907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728</v>
      </c>
      <c r="D988" s="1">
        <f>BILANCA!E10</f>
        <v>727.5</v>
      </c>
      <c r="E988" s="1">
        <v>0</v>
      </c>
      <c r="F988" s="1">
        <v>0</v>
      </c>
      <c r="G988" s="2">
        <f t="shared" si="22"/>
        <v>10.915000000000001</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87</v>
      </c>
      <c r="D989" s="1">
        <f>BILANCA!E11</f>
        <v>86.67</v>
      </c>
      <c r="E989" s="1">
        <v>0</v>
      </c>
      <c r="F989" s="1">
        <v>0</v>
      </c>
      <c r="G989" s="2">
        <f t="shared" si="22"/>
        <v>1.5620400000000001</v>
      </c>
      <c r="H989" s="2">
        <f t="shared" si="19"/>
        <v>0.32999999999999829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10039515</v>
      </c>
      <c r="D990" s="1">
        <f>BILANCA!E12</f>
        <v>9120661.7600000016</v>
      </c>
      <c r="E990" s="1">
        <v>0</v>
      </c>
      <c r="F990" s="1">
        <v>0</v>
      </c>
      <c r="G990" s="2">
        <f t="shared" si="22"/>
        <v>197965.86964000002</v>
      </c>
      <c r="H990" s="2">
        <f t="shared" si="19"/>
        <v>0.23999999836087227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9048664</v>
      </c>
      <c r="D991" s="1">
        <f>BILANCA!E13</f>
        <v>8383314.3600000013</v>
      </c>
      <c r="E991" s="1">
        <v>0</v>
      </c>
      <c r="F991" s="1">
        <v>0</v>
      </c>
      <c r="G991" s="2">
        <f t="shared" si="22"/>
        <v>206522.34176000004</v>
      </c>
      <c r="H991" s="2">
        <f t="shared" si="19"/>
        <v>0.3600000012665987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17742661</v>
      </c>
      <c r="D993" s="1">
        <f>BILANCA!E15</f>
        <v>17742660.710000001</v>
      </c>
      <c r="E993" s="1">
        <v>0</v>
      </c>
      <c r="F993" s="1">
        <v>0</v>
      </c>
      <c r="G993" s="2">
        <f t="shared" si="22"/>
        <v>532279.82420000003</v>
      </c>
      <c r="H993" s="2">
        <f t="shared" si="19"/>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8693997</v>
      </c>
      <c r="D996" s="1">
        <f>BILANCA!E18</f>
        <v>9359346.3499999996</v>
      </c>
      <c r="E996" s="1">
        <v>0</v>
      </c>
      <c r="F996" s="1">
        <v>0</v>
      </c>
      <c r="G996" s="2">
        <f t="shared" si="22"/>
        <v>356364.96609999996</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246383</v>
      </c>
      <c r="D997" s="1">
        <f>BILANCA!E19</f>
        <v>105235.09000000008</v>
      </c>
      <c r="E997" s="1">
        <v>0</v>
      </c>
      <c r="F997" s="1">
        <v>0</v>
      </c>
      <c r="G997" s="2">
        <f t="shared" si="22"/>
        <v>6395.9445200000027</v>
      </c>
      <c r="H997" s="2">
        <f t="shared" si="19"/>
        <v>9.0000000083819032E-2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315842</v>
      </c>
      <c r="D998" s="1">
        <f>BILANCA!E20</f>
        <v>318842.03999999998</v>
      </c>
      <c r="E998" s="1">
        <v>0</v>
      </c>
      <c r="F998" s="1">
        <v>0</v>
      </c>
      <c r="G998" s="2">
        <f t="shared" si="22"/>
        <v>14302.891199999998</v>
      </c>
      <c r="H998" s="2">
        <f t="shared" si="19"/>
        <v>3.9999999979045242E-2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30387</v>
      </c>
      <c r="D999" s="1">
        <f>BILANCA!E21</f>
        <v>31777.08</v>
      </c>
      <c r="E999" s="1">
        <v>0</v>
      </c>
      <c r="F999" s="1">
        <v>0</v>
      </c>
      <c r="G999" s="2">
        <f t="shared" si="22"/>
        <v>1503.0585599999999</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58644</v>
      </c>
      <c r="D1000" s="1">
        <f>BILANCA!E22</f>
        <v>58643.72</v>
      </c>
      <c r="E1000" s="1">
        <v>0</v>
      </c>
      <c r="F1000" s="1">
        <v>0</v>
      </c>
      <c r="G1000" s="2">
        <f t="shared" si="22"/>
        <v>2990.8344800000004</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4655</v>
      </c>
      <c r="D1001" s="1">
        <f>BILANCA!E23</f>
        <v>4655</v>
      </c>
      <c r="E1001" s="1">
        <v>0</v>
      </c>
      <c r="F1001" s="1">
        <v>0</v>
      </c>
      <c r="G1001" s="2">
        <f t="shared" si="22"/>
        <v>251.36999999999998</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3000</v>
      </c>
      <c r="D1002" s="1">
        <f>BILANCA!E24</f>
        <v>4234.05</v>
      </c>
      <c r="E1002" s="1">
        <v>0</v>
      </c>
      <c r="F1002" s="1">
        <v>0</v>
      </c>
      <c r="G1002" s="2">
        <f t="shared" si="22"/>
        <v>217.8939</v>
      </c>
      <c r="H1002" s="2">
        <f t="shared" si="19"/>
        <v>5.0000000000181899E-2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15846</v>
      </c>
      <c r="D1003" s="1">
        <f>BILANCA!E25</f>
        <v>16160.28</v>
      </c>
      <c r="E1003" s="1">
        <v>0</v>
      </c>
      <c r="F1003" s="1">
        <v>0</v>
      </c>
      <c r="G1003" s="2">
        <f t="shared" si="22"/>
        <v>963.33120000000008</v>
      </c>
      <c r="H1003" s="2">
        <f t="shared" si="19"/>
        <v>0.28000000000065484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907929</v>
      </c>
      <c r="D1004" s="1">
        <f>BILANCA!E26</f>
        <v>918129.32</v>
      </c>
      <c r="E1004" s="1">
        <v>0</v>
      </c>
      <c r="F1004" s="1">
        <v>0</v>
      </c>
      <c r="G1004" s="2">
        <f t="shared" si="22"/>
        <v>57627.940440000006</v>
      </c>
      <c r="H1004" s="2">
        <f t="shared" si="19"/>
        <v>0.31999999994877726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1089920</v>
      </c>
      <c r="D1006" s="1">
        <f>BILANCA!E28</f>
        <v>1247206.3999999999</v>
      </c>
      <c r="E1006" s="1">
        <v>0</v>
      </c>
      <c r="F1006" s="1">
        <v>0</v>
      </c>
      <c r="G1006" s="2">
        <f t="shared" si="22"/>
        <v>82439.654399999999</v>
      </c>
      <c r="H1006" s="2">
        <f t="shared" si="19"/>
        <v>0.39999999990686774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744468</v>
      </c>
      <c r="D1013" s="1">
        <f>BILANCA!E35</f>
        <v>632112.31000000006</v>
      </c>
      <c r="E1013" s="1">
        <v>0</v>
      </c>
      <c r="F1013" s="1">
        <v>0</v>
      </c>
      <c r="G1013" s="2">
        <f t="shared" si="22"/>
        <v>60260.778600000005</v>
      </c>
      <c r="H1013" s="2">
        <f t="shared" si="19"/>
        <v>0.31000000005587935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744468</v>
      </c>
      <c r="D1014" s="1">
        <f>BILANCA!E36</f>
        <v>935481.3</v>
      </c>
      <c r="E1014" s="1">
        <v>0</v>
      </c>
      <c r="F1014" s="1">
        <v>0</v>
      </c>
      <c r="G1014" s="2">
        <f t="shared" si="22"/>
        <v>81078.348599999998</v>
      </c>
      <c r="H1014" s="2">
        <f t="shared" si="19"/>
        <v>0.30000000004656613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303368.99</v>
      </c>
      <c r="E1018" s="1">
        <v>0</v>
      </c>
      <c r="F1018" s="1">
        <v>0</v>
      </c>
      <c r="G1018" s="2">
        <f t="shared" si="22"/>
        <v>21235.829300000001</v>
      </c>
      <c r="H1018" s="2">
        <f t="shared" si="19"/>
        <v>1.0000000009313226E-2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362179</v>
      </c>
      <c r="D1032" s="1">
        <f>BILANCA!E54</f>
        <v>371964.17</v>
      </c>
      <c r="E1032" s="1">
        <v>0</v>
      </c>
      <c r="F1032" s="1">
        <v>0</v>
      </c>
      <c r="G1032" s="2">
        <f t="shared" si="22"/>
        <v>54199.259660000003</v>
      </c>
      <c r="H1032" s="2">
        <f t="shared" si="19"/>
        <v>0.16999999998370185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362179</v>
      </c>
      <c r="D1033" s="1">
        <f>BILANCA!E55</f>
        <v>371964.17</v>
      </c>
      <c r="E1033" s="1">
        <v>0</v>
      </c>
      <c r="F1033" s="1">
        <v>0</v>
      </c>
      <c r="G1033" s="2">
        <f t="shared" si="22"/>
        <v>55305.366999999998</v>
      </c>
      <c r="H1033" s="2">
        <f t="shared" si="19"/>
        <v>0.16999999998370185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1332759</v>
      </c>
      <c r="D1046" s="1">
        <f>BILANCA!E68</f>
        <v>1265718.7200000002</v>
      </c>
      <c r="E1046" s="1">
        <v>0</v>
      </c>
      <c r="F1046" s="1">
        <v>0</v>
      </c>
      <c r="G1046" s="2">
        <f t="shared" si="22"/>
        <v>243444.37572000001</v>
      </c>
      <c r="H1046" s="2">
        <f t="shared" si="19"/>
        <v>0.27999999979510903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465888</v>
      </c>
      <c r="D1047" s="1">
        <f>BILANCA!E69</f>
        <v>399092.61</v>
      </c>
      <c r="E1047" s="1">
        <v>0</v>
      </c>
      <c r="F1047" s="1">
        <v>0</v>
      </c>
      <c r="G1047" s="2">
        <f t="shared" si="22"/>
        <v>80900.686079999999</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465789</v>
      </c>
      <c r="D1048" s="1">
        <f>BILANCA!E70</f>
        <v>399092.61</v>
      </c>
      <c r="E1048" s="1">
        <v>0</v>
      </c>
      <c r="F1048" s="1">
        <v>0</v>
      </c>
      <c r="G1048" s="2">
        <f t="shared" si="22"/>
        <v>82158.324299999993</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465789</v>
      </c>
      <c r="D1050" s="1">
        <f>BILANCA!E72</f>
        <v>399092.61</v>
      </c>
      <c r="E1050" s="1">
        <v>0</v>
      </c>
      <c r="F1050" s="1">
        <v>0</v>
      </c>
      <c r="G1050" s="2">
        <f t="shared" si="22"/>
        <v>84686.27274</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99</v>
      </c>
      <c r="D1054" s="1">
        <f>BILANCA!E76</f>
        <v>0</v>
      </c>
      <c r="E1054" s="1">
        <v>0</v>
      </c>
      <c r="F1054" s="1">
        <v>0</v>
      </c>
      <c r="G1054" s="2">
        <f t="shared" si="22"/>
        <v>7.028999999999999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134821</v>
      </c>
      <c r="D1056" s="1">
        <f>BILANCA!E78</f>
        <v>95144.670000000013</v>
      </c>
      <c r="E1056" s="1">
        <v>0</v>
      </c>
      <c r="F1056" s="1">
        <v>0</v>
      </c>
      <c r="G1056" s="2">
        <f t="shared" si="22"/>
        <v>23733.054819999998</v>
      </c>
      <c r="H1056" s="2">
        <f t="shared" si="19"/>
        <v>0.32999999998719431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451.6</v>
      </c>
      <c r="E1061" s="1">
        <v>0</v>
      </c>
      <c r="F1061" s="1">
        <v>0</v>
      </c>
      <c r="G1061" s="2">
        <f t="shared" si="22"/>
        <v>70.449600000000004</v>
      </c>
      <c r="H1061" s="2">
        <f t="shared" si="19"/>
        <v>0.39999999999997726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134821</v>
      </c>
      <c r="D1064" s="1">
        <f>BILANCA!E86</f>
        <v>94693.07</v>
      </c>
      <c r="E1064" s="1">
        <v>0</v>
      </c>
      <c r="F1064" s="1">
        <v>0</v>
      </c>
      <c r="G1064" s="2">
        <f t="shared" si="22"/>
        <v>26260.778340000004</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566</v>
      </c>
      <c r="D1096" s="1">
        <f>BILANCA!E118</f>
        <v>566.14</v>
      </c>
      <c r="E1096" s="1">
        <v>0</v>
      </c>
      <c r="F1096" s="1">
        <v>0</v>
      </c>
      <c r="G1096" s="2">
        <f t="shared" si="22"/>
        <v>191.90564000000001</v>
      </c>
      <c r="H1096" s="2">
        <f t="shared" si="23"/>
        <v>0.13999999999998636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566</v>
      </c>
      <c r="D1097" s="1">
        <f>BILANCA!E119</f>
        <v>566.14</v>
      </c>
      <c r="E1097" s="1">
        <v>0</v>
      </c>
      <c r="F1097" s="1">
        <v>0</v>
      </c>
      <c r="G1097" s="2">
        <f t="shared" si="22"/>
        <v>193.60392000000002</v>
      </c>
      <c r="H1097" s="2">
        <f t="shared" si="23"/>
        <v>0.13999999999998636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566</v>
      </c>
      <c r="D1101" s="1">
        <f>BILANCA!E123</f>
        <v>566.14</v>
      </c>
      <c r="E1101" s="1">
        <v>0</v>
      </c>
      <c r="F1101" s="1">
        <v>0</v>
      </c>
      <c r="G1101" s="2">
        <f t="shared" si="22"/>
        <v>200.39704</v>
      </c>
      <c r="H1101" s="2">
        <f t="shared" si="23"/>
        <v>0.13999999999998636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3970</v>
      </c>
      <c r="D1124" s="1">
        <f>BILANCA!E146</f>
        <v>8200</v>
      </c>
      <c r="E1124" s="1">
        <v>0</v>
      </c>
      <c r="F1124" s="1">
        <v>0</v>
      </c>
      <c r="G1124" s="2">
        <f t="shared" si="22"/>
        <v>2872.1699999999996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3970</v>
      </c>
      <c r="D1138" s="1">
        <f>BILANCA!E160</f>
        <v>8200</v>
      </c>
      <c r="E1138" s="1">
        <v>0</v>
      </c>
      <c r="F1138" s="1">
        <v>0</v>
      </c>
      <c r="G1138" s="2">
        <f t="shared" si="22"/>
        <v>3157.35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727514</v>
      </c>
      <c r="D1148" s="1">
        <f>BILANCA!E170</f>
        <v>762715.3</v>
      </c>
      <c r="E1148" s="1">
        <v>0</v>
      </c>
      <c r="F1148" s="1">
        <v>0</v>
      </c>
      <c r="G1148" s="2">
        <f t="shared" si="22"/>
        <v>371735.85900000005</v>
      </c>
      <c r="H1148" s="2">
        <f t="shared" si="23"/>
        <v>0.30000000004656613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727514</v>
      </c>
      <c r="D1149" s="1">
        <f>BILANCA!E171</f>
        <v>762715.3</v>
      </c>
      <c r="E1149" s="1">
        <v>0</v>
      </c>
      <c r="F1149" s="1">
        <v>0</v>
      </c>
      <c r="G1149" s="2">
        <f t="shared" si="22"/>
        <v>373988.80360000004</v>
      </c>
      <c r="H1149" s="2">
        <f t="shared" si="23"/>
        <v>0.30000000004656613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11372915</v>
      </c>
      <c r="D1152" s="1">
        <f>BILANCA!E175</f>
        <v>10387021.309999999</v>
      </c>
      <c r="E1152" s="1">
        <v>0</v>
      </c>
      <c r="F1152" s="1">
        <v>0</v>
      </c>
      <c r="G1152" s="2">
        <f t="shared" si="22"/>
        <v>5432835.8377800006</v>
      </c>
      <c r="H1152" s="2">
        <f t="shared" si="23"/>
        <v>0.30999999865889549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843463</v>
      </c>
      <c r="D1153" s="1">
        <f>BILANCA!E176</f>
        <v>861782.48</v>
      </c>
      <c r="E1153" s="1">
        <v>0</v>
      </c>
      <c r="F1153" s="1">
        <v>0</v>
      </c>
      <c r="G1153" s="2">
        <f t="shared" si="22"/>
        <v>436394.75320000004</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843463</v>
      </c>
      <c r="D1154" s="1">
        <f>BILANCA!E177</f>
        <v>861782.48</v>
      </c>
      <c r="E1154" s="1">
        <v>0</v>
      </c>
      <c r="F1154" s="1">
        <v>0</v>
      </c>
      <c r="G1154" s="2">
        <f t="shared" si="22"/>
        <v>438961.78116000001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706333</v>
      </c>
      <c r="D1155" s="1">
        <f>BILANCA!E178</f>
        <v>757341.29</v>
      </c>
      <c r="E1155" s="1">
        <v>0</v>
      </c>
      <c r="F1155" s="1">
        <v>0</v>
      </c>
      <c r="G1155" s="2">
        <f t="shared" si="22"/>
        <v>382014.67975999997</v>
      </c>
      <c r="H1155" s="2">
        <f t="shared" si="23"/>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46622</v>
      </c>
      <c r="D1156" s="1">
        <f>BILANCA!E179</f>
        <v>43421.27</v>
      </c>
      <c r="E1156" s="1">
        <v>0</v>
      </c>
      <c r="F1156" s="1">
        <v>0</v>
      </c>
      <c r="G1156" s="2">
        <f t="shared" si="22"/>
        <v>23089.365419999998</v>
      </c>
      <c r="H1156" s="2">
        <f t="shared" si="23"/>
        <v>0.26999999999679858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822</v>
      </c>
      <c r="D1157" s="1">
        <f>BILANCA!E180</f>
        <v>1576.48</v>
      </c>
      <c r="E1157" s="1">
        <v>0</v>
      </c>
      <c r="F1157" s="1">
        <v>0</v>
      </c>
      <c r="G1157" s="2">
        <f t="shared" si="22"/>
        <v>691.64304000000004</v>
      </c>
      <c r="H1157" s="2">
        <f t="shared" si="23"/>
        <v>0.48000000000001819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822</v>
      </c>
      <c r="D1160" s="1">
        <f>BILANCA!E183</f>
        <v>1576.48</v>
      </c>
      <c r="E1160" s="1">
        <v>0</v>
      </c>
      <c r="F1160" s="1">
        <v>0</v>
      </c>
      <c r="G1160" s="2">
        <f t="shared" si="22"/>
        <v>703.56791999999996</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89686</v>
      </c>
      <c r="D1165" s="1">
        <f>BILANCA!E188</f>
        <v>59443.44</v>
      </c>
      <c r="E1165" s="1">
        <v>0</v>
      </c>
      <c r="F1165" s="1">
        <v>0</v>
      </c>
      <c r="G1165" s="2">
        <f t="shared" si="22"/>
        <v>37960.264159999999</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10529452</v>
      </c>
      <c r="D1214" s="1">
        <f>BILANCA!E237</f>
        <v>9525238.8299999982</v>
      </c>
      <c r="E1214" s="1">
        <v>0</v>
      </c>
      <c r="F1214" s="1">
        <v>0</v>
      </c>
      <c r="G1214" s="2">
        <f t="shared" si="22"/>
        <v>6832963.751459999</v>
      </c>
      <c r="H1214" s="2">
        <f t="shared" si="23"/>
        <v>0.17000000178813934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10060927</v>
      </c>
      <c r="D1215" s="1">
        <f>BILANCA!E238</f>
        <v>9142072.2799999993</v>
      </c>
      <c r="E1215" s="1">
        <v>0</v>
      </c>
      <c r="F1215" s="1">
        <v>0</v>
      </c>
      <c r="G1215" s="2">
        <f t="shared" si="22"/>
        <v>6576056.6019200003</v>
      </c>
      <c r="H1215" s="2">
        <f t="shared" si="23"/>
        <v>0.27999999932944775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10061451</v>
      </c>
      <c r="D1216" s="1">
        <f>BILANCA!E239</f>
        <v>9142596.1799999997</v>
      </c>
      <c r="E1216" s="1">
        <v>0</v>
      </c>
      <c r="F1216" s="1">
        <v>0</v>
      </c>
      <c r="G1216" s="2">
        <f t="shared" si="22"/>
        <v>6604767.90288</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10005945</v>
      </c>
      <c r="D1217" s="1">
        <f>BILANCA!E240</f>
        <v>9088619.6500000004</v>
      </c>
      <c r="E1217" s="1">
        <v>0</v>
      </c>
      <c r="F1217" s="1">
        <v>0</v>
      </c>
      <c r="G1217" s="2">
        <f t="shared" si="22"/>
        <v>6594865.1262000017</v>
      </c>
      <c r="H1217" s="2">
        <f t="shared" si="23"/>
        <v>0.34999999962747097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55506</v>
      </c>
      <c r="D1218" s="1">
        <f>BILANCA!E241</f>
        <v>53976.53</v>
      </c>
      <c r="E1218" s="1">
        <v>0</v>
      </c>
      <c r="F1218" s="1">
        <v>0</v>
      </c>
      <c r="G1218" s="2">
        <f t="shared" si="22"/>
        <v>38412.879099999998</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524</v>
      </c>
      <c r="D1219" s="1">
        <f>BILANCA!E242</f>
        <v>523.9</v>
      </c>
      <c r="E1219" s="1">
        <v>0</v>
      </c>
      <c r="F1219" s="1">
        <v>0</v>
      </c>
      <c r="G1219" s="2">
        <f t="shared" si="22"/>
        <v>370.94479999999999</v>
      </c>
      <c r="H1219" s="2">
        <f t="shared" si="23"/>
        <v>0.10000000000002274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524</v>
      </c>
      <c r="D1220" s="1">
        <f>BILANCA!E243</f>
        <v>523.9</v>
      </c>
      <c r="E1220" s="1">
        <v>0</v>
      </c>
      <c r="F1220" s="1">
        <v>0</v>
      </c>
      <c r="G1220" s="2">
        <f t="shared" si="22"/>
        <v>372.51659999999993</v>
      </c>
      <c r="H1220" s="2">
        <f t="shared" si="23"/>
        <v>0.10000000000002274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464255</v>
      </c>
      <c r="D1222" s="1">
        <f>BILANCA!E245</f>
        <v>374666.54999999981</v>
      </c>
      <c r="E1222" s="1">
        <v>0</v>
      </c>
      <c r="F1222" s="1">
        <v>0</v>
      </c>
      <c r="G1222" s="2">
        <f t="shared" si="22"/>
        <v>290047.55589999992</v>
      </c>
      <c r="H1222" s="2">
        <f t="shared" si="23"/>
        <v>0.45000000018626451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1812368</v>
      </c>
      <c r="D1223" s="1">
        <f>BILANCA!E246</f>
        <v>2184048.86</v>
      </c>
      <c r="E1223" s="1">
        <v>0</v>
      </c>
      <c r="F1223" s="1">
        <v>0</v>
      </c>
      <c r="G1223" s="2">
        <f t="shared" si="22"/>
        <v>1483311.7727999999</v>
      </c>
      <c r="H1223" s="2">
        <f t="shared" si="23"/>
        <v>0.14000000013038516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1812368</v>
      </c>
      <c r="D1224" s="1">
        <f>BILANCA!E247</f>
        <v>2184048.86</v>
      </c>
      <c r="E1224" s="1">
        <v>0</v>
      </c>
      <c r="F1224" s="1">
        <v>0</v>
      </c>
      <c r="G1224" s="2">
        <f t="shared" si="22"/>
        <v>1489492.2385199997</v>
      </c>
      <c r="H1224" s="2">
        <f t="shared" si="23"/>
        <v>0.14000000013038516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1348113</v>
      </c>
      <c r="D1227" s="1">
        <f>BILANCA!E250</f>
        <v>1809382.31</v>
      </c>
      <c r="E1227" s="1">
        <v>0</v>
      </c>
      <c r="F1227" s="1">
        <v>0</v>
      </c>
      <c r="G1227" s="2">
        <f t="shared" si="22"/>
        <v>1211918.13928</v>
      </c>
      <c r="H1227" s="2">
        <f t="shared" si="23"/>
        <v>0.31000000005587935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1348113</v>
      </c>
      <c r="D1229" s="1">
        <f>BILANCA!E252</f>
        <v>1809382.31</v>
      </c>
      <c r="E1229" s="1">
        <v>0</v>
      </c>
      <c r="F1229" s="1">
        <v>0</v>
      </c>
      <c r="G1229" s="2">
        <f t="shared" si="22"/>
        <v>1221851.8945200001</v>
      </c>
      <c r="H1229" s="2">
        <f t="shared" si="23"/>
        <v>0.31000000005587935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4270</v>
      </c>
      <c r="D1232" s="1">
        <f>BILANCA!E255</f>
        <v>8500</v>
      </c>
      <c r="E1232" s="1">
        <v>0</v>
      </c>
      <c r="F1232" s="1">
        <v>0</v>
      </c>
      <c r="G1232" s="2">
        <f t="shared" si="22"/>
        <v>5296.23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8200</v>
      </c>
      <c r="E1240" s="1">
        <v>0</v>
      </c>
      <c r="F1240" s="1">
        <v>0</v>
      </c>
      <c r="G1240" s="2">
        <f t="shared" si="22"/>
        <v>4214.8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3970</v>
      </c>
      <c r="D1241" s="1">
        <f>BILANCA!E265</f>
        <v>0</v>
      </c>
      <c r="E1241" s="1">
        <v>0</v>
      </c>
      <c r="F1241" s="1">
        <v>0</v>
      </c>
      <c r="G1241" s="2">
        <f t="shared" si="22"/>
        <v>1024.26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0.01</v>
      </c>
      <c r="E1245" s="1">
        <v>0</v>
      </c>
      <c r="F1245" s="1">
        <v>0</v>
      </c>
      <c r="G1245" s="2">
        <f t="shared" si="24"/>
        <v>5.2400000000000007E-3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843463</v>
      </c>
      <c r="D1264" s="1">
        <f>BILANCA!E288</f>
        <v>861782.48</v>
      </c>
      <c r="E1264" s="1">
        <v>0</v>
      </c>
      <c r="F1264" s="1">
        <v>0</v>
      </c>
      <c r="G1264" s="2">
        <f t="shared" si="24"/>
        <v>721334.85676000011</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15854</v>
      </c>
      <c r="D1278" s="1">
        <f>BILANCA!E302</f>
        <v>31965.87</v>
      </c>
      <c r="E1278" s="1">
        <v>0</v>
      </c>
      <c r="F1278" s="1">
        <v>0</v>
      </c>
      <c r="G1278" s="2">
        <f t="shared" si="24"/>
        <v>23536.793299999998</v>
      </c>
      <c r="H1278" s="2">
        <f t="shared" si="23"/>
        <v>0.13000000000101863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9320216</v>
      </c>
      <c r="D1408" s="1">
        <f>'RAS-funkcijski'!E114</f>
        <v>10238438.33</v>
      </c>
      <c r="E1408" s="1">
        <v>0</v>
      </c>
      <c r="F1408" s="1">
        <v>0</v>
      </c>
      <c r="G1408" s="2">
        <f t="shared" si="24"/>
        <v>3277680.1925999997</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8825934</v>
      </c>
      <c r="D1409" s="1">
        <f>'RAS-funkcijski'!E115</f>
        <v>9655654.7799999993</v>
      </c>
      <c r="E1409" s="1">
        <v>0</v>
      </c>
      <c r="F1409" s="1">
        <v>0</v>
      </c>
      <c r="G1409" s="2">
        <f t="shared" si="24"/>
        <v>3123234.03516</v>
      </c>
      <c r="H1409" s="2">
        <f t="shared" si="27"/>
        <v>0.22000000067055225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8825934</v>
      </c>
      <c r="D1411" s="1">
        <f>'RAS-funkcijski'!E117</f>
        <v>9655654.7799999993</v>
      </c>
      <c r="E1411" s="1">
        <v>0</v>
      </c>
      <c r="F1411" s="1">
        <v>0</v>
      </c>
      <c r="G1411" s="2">
        <f t="shared" si="24"/>
        <v>3179508.5222799997</v>
      </c>
      <c r="H1411" s="2">
        <f t="shared" si="27"/>
        <v>0.22000000067055225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494282</v>
      </c>
      <c r="D1420" s="1">
        <f>'RAS-funkcijski'!E126</f>
        <v>582783.55000000005</v>
      </c>
      <c r="E1420" s="1">
        <v>0</v>
      </c>
      <c r="F1420" s="1">
        <v>0</v>
      </c>
      <c r="G1420" s="2">
        <f t="shared" si="24"/>
        <v>202501.59020000001</v>
      </c>
      <c r="H1420" s="2">
        <f t="shared" si="27"/>
        <v>0.44999999995343387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9320216</v>
      </c>
      <c r="D1435" s="13">
        <f>'RAS-funkcijski'!E141</f>
        <v>10238438.33</v>
      </c>
      <c r="E1435" s="13">
        <v>0</v>
      </c>
      <c r="F1435" s="13">
        <v>0</v>
      </c>
      <c r="G1435" s="14">
        <f t="shared" si="24"/>
        <v>4082201.6944200005</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115</v>
      </c>
      <c r="D1436" s="6">
        <f>'P-VRIO'!E5</f>
        <v>0</v>
      </c>
      <c r="E1436" s="6">
        <v>0</v>
      </c>
      <c r="F1436" s="6">
        <v>0</v>
      </c>
      <c r="G1436" s="7">
        <f t="shared" si="24"/>
        <v>0.115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115</v>
      </c>
      <c r="D1453" s="1">
        <f>'P-VRIO'!E22</f>
        <v>0</v>
      </c>
      <c r="E1453" s="1">
        <v>0</v>
      </c>
      <c r="F1453" s="1">
        <v>0</v>
      </c>
      <c r="G1453" s="2">
        <f t="shared" si="24"/>
        <v>2.0699999999999998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115</v>
      </c>
      <c r="D1454" s="1">
        <f>'P-VRIO'!E23</f>
        <v>0</v>
      </c>
      <c r="E1454" s="1">
        <v>0</v>
      </c>
      <c r="F1454" s="1">
        <v>0</v>
      </c>
      <c r="G1454" s="2">
        <f t="shared" si="24"/>
        <v>2.1850000000000001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115</v>
      </c>
      <c r="D1456" s="1">
        <f>'P-VRIO'!E25</f>
        <v>0</v>
      </c>
      <c r="E1456" s="1">
        <v>0</v>
      </c>
      <c r="F1456" s="1">
        <v>0</v>
      </c>
      <c r="G1456" s="2">
        <f t="shared" si="24"/>
        <v>2.415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843463.01</v>
      </c>
      <c r="D1480" s="6"/>
      <c r="E1480" s="6">
        <v>0</v>
      </c>
      <c r="F1480" s="6">
        <v>0</v>
      </c>
      <c r="G1480" s="7">
        <f t="shared" ref="G1480:G1580" si="34">B1480/1000*C1480</f>
        <v>843.46301000000005</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10392977.919999998</v>
      </c>
      <c r="D1481" s="1">
        <v>0</v>
      </c>
      <c r="E1481" s="1">
        <v>0</v>
      </c>
      <c r="F1481" s="1">
        <v>0</v>
      </c>
      <c r="G1481" s="2">
        <f t="shared" si="34"/>
        <v>20785.955839999995</v>
      </c>
      <c r="H1481" s="2">
        <f t="shared" si="35"/>
        <v>8.0000001937150955E-2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10173588.329999998</v>
      </c>
      <c r="D1483" s="1">
        <v>0</v>
      </c>
      <c r="E1483" s="1">
        <v>0</v>
      </c>
      <c r="F1483" s="1">
        <v>0</v>
      </c>
      <c r="G1483" s="2">
        <f t="shared" si="34"/>
        <v>40694.353319999995</v>
      </c>
      <c r="H1483" s="2">
        <f t="shared" si="35"/>
        <v>0.32999999821186066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8664959.6999999993</v>
      </c>
      <c r="D1484" s="1">
        <v>0</v>
      </c>
      <c r="E1484" s="1">
        <v>0</v>
      </c>
      <c r="F1484" s="1">
        <v>0</v>
      </c>
      <c r="G1484" s="2">
        <f t="shared" si="34"/>
        <v>43324.798499999997</v>
      </c>
      <c r="H1484" s="2">
        <f t="shared" si="35"/>
        <v>0.30000000074505806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1451126.44</v>
      </c>
      <c r="D1485" s="1">
        <v>0</v>
      </c>
      <c r="E1485" s="1">
        <v>0</v>
      </c>
      <c r="F1485" s="1">
        <v>0</v>
      </c>
      <c r="G1485" s="2">
        <f t="shared" si="34"/>
        <v>8706.75864</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10486.12</v>
      </c>
      <c r="D1486" s="1">
        <v>0</v>
      </c>
      <c r="E1486" s="1">
        <v>0</v>
      </c>
      <c r="F1486" s="1">
        <v>0</v>
      </c>
      <c r="G1486" s="2">
        <f t="shared" si="34"/>
        <v>73.402840000000012</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47016.07</v>
      </c>
      <c r="D1491" s="1">
        <v>0</v>
      </c>
      <c r="E1491" s="1">
        <v>0</v>
      </c>
      <c r="F1491" s="1">
        <v>0</v>
      </c>
      <c r="G1491" s="2">
        <f t="shared" si="34"/>
        <v>564.19284000000005</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219389.59</v>
      </c>
      <c r="D1492" s="1">
        <v>0</v>
      </c>
      <c r="E1492" s="1">
        <v>0</v>
      </c>
      <c r="F1492" s="1">
        <v>0</v>
      </c>
      <c r="G1492" s="2">
        <f t="shared" si="34"/>
        <v>2852.0646699999998</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10374658.450000003</v>
      </c>
      <c r="D1499" s="1">
        <v>0</v>
      </c>
      <c r="E1499" s="1">
        <v>0</v>
      </c>
      <c r="F1499" s="1">
        <v>0</v>
      </c>
      <c r="G1499" s="2">
        <f t="shared" si="34"/>
        <v>207493.16900000005</v>
      </c>
      <c r="H1499" s="2">
        <f t="shared" si="35"/>
        <v>0.45000000298023224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10155268.810000002</v>
      </c>
      <c r="D1501" s="1">
        <v>0</v>
      </c>
      <c r="E1501" s="1">
        <v>0</v>
      </c>
      <c r="F1501" s="1">
        <v>0</v>
      </c>
      <c r="G1501" s="2">
        <f t="shared" si="34"/>
        <v>223415.91382000005</v>
      </c>
      <c r="H1501" s="2">
        <f t="shared" si="35"/>
        <v>0.18999999761581421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8613950.9000000004</v>
      </c>
      <c r="D1502" s="1">
        <v>0</v>
      </c>
      <c r="E1502" s="1">
        <v>0</v>
      </c>
      <c r="F1502" s="1">
        <v>0</v>
      </c>
      <c r="G1502" s="2">
        <f t="shared" si="34"/>
        <v>198120.8707</v>
      </c>
      <c r="H1502" s="2">
        <f t="shared" si="35"/>
        <v>9.999999962747097E-2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1454327.39</v>
      </c>
      <c r="D1503" s="1">
        <v>0</v>
      </c>
      <c r="E1503" s="1">
        <v>0</v>
      </c>
      <c r="F1503" s="1">
        <v>0</v>
      </c>
      <c r="G1503" s="2">
        <f t="shared" si="34"/>
        <v>34903.857360000002</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9731.7999999999993</v>
      </c>
      <c r="D1504" s="1">
        <v>0</v>
      </c>
      <c r="E1504" s="1">
        <v>0</v>
      </c>
      <c r="F1504" s="1">
        <v>0</v>
      </c>
      <c r="G1504" s="2">
        <f t="shared" si="34"/>
        <v>243.29499999999999</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77258.720000000001</v>
      </c>
      <c r="D1509" s="1">
        <v>0</v>
      </c>
      <c r="E1509" s="1">
        <v>0</v>
      </c>
      <c r="F1509" s="1">
        <v>0</v>
      </c>
      <c r="G1509" s="2">
        <f t="shared" si="34"/>
        <v>2317.7615999999998</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219389.64</v>
      </c>
      <c r="D1510" s="1">
        <v>0</v>
      </c>
      <c r="E1510" s="1">
        <v>0</v>
      </c>
      <c r="F1510" s="1">
        <v>0</v>
      </c>
      <c r="G1510" s="2">
        <f t="shared" si="34"/>
        <v>6801.0788400000001</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861782.47999999486</v>
      </c>
      <c r="D1517" s="1">
        <v>0</v>
      </c>
      <c r="E1517" s="1">
        <v>0</v>
      </c>
      <c r="F1517" s="1">
        <v>0</v>
      </c>
      <c r="G1517" s="2">
        <f t="shared" si="34"/>
        <v>32747.734239999805</v>
      </c>
      <c r="H1517" s="2">
        <f t="shared" si="35"/>
        <v>0.47999999485909939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861782.48</v>
      </c>
      <c r="D1576" s="1">
        <v>0</v>
      </c>
      <c r="E1576" s="1">
        <v>0</v>
      </c>
      <c r="F1576" s="1">
        <v>0</v>
      </c>
      <c r="G1576" s="2">
        <f t="shared" si="34"/>
        <v>83592.900559999995</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861782.48</v>
      </c>
      <c r="D1578" s="1">
        <v>0</v>
      </c>
      <c r="E1578" s="1">
        <v>0</v>
      </c>
      <c r="F1578" s="1">
        <v>0</v>
      </c>
      <c r="G1578" s="2">
        <f t="shared" si="34"/>
        <v>85316.465519999998</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14541</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70"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9418864</v>
      </c>
      <c r="I16" s="172">
        <f>'PR-RAS'!E6</f>
        <v>10148703.17</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9090573</v>
      </c>
      <c r="I17" s="172">
        <f>'PR-RAS'!E151</f>
        <v>10019192.17</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464255</v>
      </c>
      <c r="I18" s="172">
        <f>'PR-RAS'!E645</f>
        <v>374666.54999999981</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9" t="s">
        <v>31</v>
      </c>
      <c r="B20" s="335" t="str">
        <f>BILANCA!B7</f>
        <v>Nefinancijska imovina (šifre 01+02+03+04+05+06)</v>
      </c>
      <c r="C20" s="336"/>
      <c r="D20" s="336"/>
      <c r="E20" s="336"/>
      <c r="F20" s="337"/>
      <c r="G20" s="159" t="str">
        <f>BILANCA!C7</f>
        <v>B002</v>
      </c>
      <c r="H20" s="174">
        <f>BILANCA!D7</f>
        <v>10040156</v>
      </c>
      <c r="I20" s="175">
        <f>BILANCA!E7</f>
        <v>9121302.5900000017</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1332759</v>
      </c>
      <c r="I21" s="177">
        <f>BILANCA!E68</f>
        <v>1265718.7200000002</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843463</v>
      </c>
      <c r="I22" s="177">
        <f>BILANCA!E176</f>
        <v>861782.48</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10529452</v>
      </c>
      <c r="I23" s="179">
        <f>BILANCA!E237</f>
        <v>9525238.8299999982</v>
      </c>
      <c r="J23" s="4"/>
      <c r="K23" s="4"/>
      <c r="L23" s="4"/>
      <c r="M23" s="4"/>
      <c r="N23" s="4"/>
      <c r="O23" s="4"/>
      <c r="P23" s="4"/>
      <c r="Q23" s="4"/>
      <c r="R23" s="4"/>
      <c r="S23" s="4"/>
      <c r="T23" s="4"/>
      <c r="U23" s="4"/>
      <c r="V23" s="4"/>
      <c r="W23" s="4"/>
      <c r="X23" s="4"/>
    </row>
    <row r="24" spans="1:24" ht="12.75" customHeight="1" x14ac:dyDescent="0.25">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9320216</v>
      </c>
      <c r="I27" s="177">
        <f>'RAS-funkcijski'!E114</f>
        <v>10238438.33</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9320216</v>
      </c>
      <c r="I28" s="181">
        <f>'RAS-funkcijski'!E141</f>
        <v>10238438.33</v>
      </c>
      <c r="J28" s="4"/>
      <c r="K28" s="4"/>
      <c r="L28" s="4"/>
      <c r="M28" s="4"/>
      <c r="N28" s="4"/>
      <c r="O28" s="4"/>
      <c r="P28" s="4"/>
      <c r="Q28" s="4"/>
      <c r="R28" s="4"/>
      <c r="S28" s="4"/>
      <c r="T28" s="4"/>
      <c r="U28" s="4"/>
      <c r="V28" s="4"/>
      <c r="W28" s="4"/>
      <c r="X28" s="4"/>
    </row>
    <row r="29" spans="1:24" ht="12.75" customHeight="1" x14ac:dyDescent="0.25">
      <c r="A29" s="329" t="s">
        <v>35</v>
      </c>
      <c r="B29" s="345" t="str">
        <f>'P-VRIO'!B5</f>
        <v>Promjene u vrijednosti i obujmu imovine (šifre 91511+91512)</v>
      </c>
      <c r="C29" s="336"/>
      <c r="D29" s="336"/>
      <c r="E29" s="336"/>
      <c r="F29" s="337"/>
      <c r="G29" s="159" t="str">
        <f>'P-VRIO'!C5</f>
        <v>9151</v>
      </c>
      <c r="H29" s="174">
        <f>'P-VRIO'!D5</f>
        <v>115</v>
      </c>
      <c r="I29" s="175">
        <f>'P-VRIO'!E5</f>
        <v>0</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115</v>
      </c>
      <c r="I30" s="177">
        <f>'P-VRIO'!E22</f>
        <v>0</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843463.01</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45</v>
      </c>
      <c r="I34" s="177">
        <f>OBVEZE!D42</f>
        <v>861782.47999999486</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45</v>
      </c>
      <c r="I36" s="181">
        <f>OBVEZE!D101</f>
        <v>861782.48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H10" sqref="H10"/>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47</v>
      </c>
      <c r="B2" s="353"/>
      <c r="C2" s="353"/>
      <c r="D2" s="353"/>
      <c r="E2" s="353"/>
      <c r="F2" s="353"/>
    </row>
    <row r="3" spans="1:25" s="224" customFormat="1" ht="48" x14ac:dyDescent="0.25">
      <c r="A3" s="310" t="s">
        <v>48</v>
      </c>
      <c r="B3" s="311" t="s">
        <v>40</v>
      </c>
      <c r="C3" s="285" t="s">
        <v>41</v>
      </c>
      <c r="D3" s="311" t="s">
        <v>49</v>
      </c>
      <c r="E3" s="311" t="s">
        <v>50</v>
      </c>
      <c r="F3" s="286"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53</v>
      </c>
      <c r="B5" s="355"/>
      <c r="C5" s="216"/>
      <c r="D5" s="74"/>
      <c r="E5" s="74"/>
      <c r="F5" s="61"/>
    </row>
    <row r="6" spans="1:25" ht="12.75" customHeight="1" x14ac:dyDescent="0.2">
      <c r="A6" s="55">
        <v>6</v>
      </c>
      <c r="B6" s="87" t="s">
        <v>54</v>
      </c>
      <c r="C6" s="52" t="s">
        <v>55</v>
      </c>
      <c r="D6" s="53">
        <f>D7+D44+D50+D82+D106+D124+D133+D139</f>
        <v>9418864</v>
      </c>
      <c r="E6" s="53">
        <f>E7+E44+E50+E82+E106+E124+E133+E139</f>
        <v>10148703.17</v>
      </c>
      <c r="F6" s="54">
        <f t="shared" ref="F6:F131" si="0">IF(D6&lt;&gt;0,IF(E6/D6&gt;=100,"&gt;&gt;100",E6/D6*100),"-")</f>
        <v>107.74869633960105</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7621597</v>
      </c>
      <c r="E50" s="53">
        <f>E51+E54+E59+E62+E65+E68+E71+E74+E77</f>
        <v>8128849.4900000002</v>
      </c>
      <c r="F50" s="54">
        <f t="shared" si="0"/>
        <v>106.65546197207752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206087</v>
      </c>
      <c r="E59" s="53">
        <f t="shared" si="12"/>
        <v>0</v>
      </c>
      <c r="F59" s="54">
        <f t="shared" si="0"/>
        <v>0</v>
      </c>
    </row>
    <row r="60" spans="1:6" ht="12" x14ac:dyDescent="0.2">
      <c r="A60" s="55">
        <v>6331</v>
      </c>
      <c r="B60" s="88" t="s">
        <v>162</v>
      </c>
      <c r="C60" s="52" t="s">
        <v>163</v>
      </c>
      <c r="D60" s="244"/>
      <c r="E60" s="244"/>
      <c r="F60" s="54" t="str">
        <f t="shared" si="0"/>
        <v>-</v>
      </c>
    </row>
    <row r="61" spans="1:6" ht="12" x14ac:dyDescent="0.2">
      <c r="A61" s="55">
        <v>6332</v>
      </c>
      <c r="B61" s="88" t="s">
        <v>164</v>
      </c>
      <c r="C61" s="52" t="s">
        <v>165</v>
      </c>
      <c r="D61" s="244">
        <v>206087</v>
      </c>
      <c r="E61" s="244"/>
      <c r="F61" s="54">
        <f t="shared" si="0"/>
        <v>0</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7330790</v>
      </c>
      <c r="E68" s="53">
        <f t="shared" si="15"/>
        <v>7945112.0099999998</v>
      </c>
      <c r="F68" s="54">
        <f t="shared" si="0"/>
        <v>108.38002466309906</v>
      </c>
    </row>
    <row r="69" spans="1:6" ht="12.75" customHeight="1" x14ac:dyDescent="0.2">
      <c r="A69" s="55" t="s">
        <v>180</v>
      </c>
      <c r="B69" s="87" t="s">
        <v>181</v>
      </c>
      <c r="C69" s="52" t="s">
        <v>180</v>
      </c>
      <c r="D69" s="244">
        <v>7330790</v>
      </c>
      <c r="E69" s="244">
        <v>7757317.3300000001</v>
      </c>
      <c r="F69" s="54">
        <f t="shared" si="0"/>
        <v>105.81829966483831</v>
      </c>
    </row>
    <row r="70" spans="1:6" ht="12" x14ac:dyDescent="0.2">
      <c r="A70" s="55" t="s">
        <v>182</v>
      </c>
      <c r="B70" s="87" t="s">
        <v>183</v>
      </c>
      <c r="C70" s="52" t="s">
        <v>182</v>
      </c>
      <c r="D70" s="244"/>
      <c r="E70" s="244">
        <v>187794.68</v>
      </c>
      <c r="F70" s="54" t="str">
        <f t="shared" si="0"/>
        <v>-</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12" x14ac:dyDescent="0.2">
      <c r="A77" s="55" t="s">
        <v>196</v>
      </c>
      <c r="B77" s="87" t="s">
        <v>197</v>
      </c>
      <c r="C77" s="52" t="s">
        <v>196</v>
      </c>
      <c r="D77" s="53">
        <f t="shared" ref="D77:E77" si="18">SUM(D78:D81)</f>
        <v>84720</v>
      </c>
      <c r="E77" s="53">
        <f t="shared" si="18"/>
        <v>183737.48</v>
      </c>
      <c r="F77" s="54">
        <f t="shared" si="0"/>
        <v>216.87615675165253</v>
      </c>
    </row>
    <row r="78" spans="1:6" ht="12.75" customHeight="1" x14ac:dyDescent="0.2">
      <c r="A78" s="55">
        <v>6391</v>
      </c>
      <c r="B78" s="87" t="s">
        <v>198</v>
      </c>
      <c r="C78" s="52" t="s">
        <v>199</v>
      </c>
      <c r="D78" s="244"/>
      <c r="E78" s="244">
        <v>1458</v>
      </c>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v>84720</v>
      </c>
      <c r="E80" s="244">
        <v>182279.48</v>
      </c>
      <c r="F80" s="54">
        <f t="shared" si="0"/>
        <v>215.15519357884801</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30</v>
      </c>
      <c r="E82" s="53">
        <f t="shared" si="19"/>
        <v>7.58</v>
      </c>
      <c r="F82" s="54">
        <f t="shared" si="0"/>
        <v>25.266666666666666</v>
      </c>
    </row>
    <row r="83" spans="1:6" ht="12.75" customHeight="1" x14ac:dyDescent="0.2">
      <c r="A83" s="55">
        <v>641</v>
      </c>
      <c r="B83" s="87" t="s">
        <v>208</v>
      </c>
      <c r="C83" s="52" t="s">
        <v>209</v>
      </c>
      <c r="D83" s="53">
        <f t="shared" ref="D83:E83" si="20">SUM(D84:D90)</f>
        <v>30</v>
      </c>
      <c r="E83" s="53">
        <f t="shared" si="20"/>
        <v>7.58</v>
      </c>
      <c r="F83" s="54">
        <f t="shared" si="0"/>
        <v>25.266666666666666</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v>3.69</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v>30</v>
      </c>
      <c r="E90" s="244">
        <v>3.89</v>
      </c>
      <c r="F90" s="54">
        <f t="shared" si="0"/>
        <v>12.966666666666669</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517040</v>
      </c>
      <c r="E106" s="53">
        <f t="shared" si="23"/>
        <v>627403.5</v>
      </c>
      <c r="F106" s="54">
        <f t="shared" si="0"/>
        <v>121.3452537521275</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517040</v>
      </c>
      <c r="E112" s="53">
        <f t="shared" si="25"/>
        <v>627403.5</v>
      </c>
      <c r="F112" s="54">
        <f t="shared" si="0"/>
        <v>121.3452537521275</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517040</v>
      </c>
      <c r="E117" s="244">
        <v>627403.5</v>
      </c>
      <c r="F117" s="54">
        <f t="shared" si="0"/>
        <v>121.3452537521275</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 t="shared" ref="D124:E124" si="27">D125+D128</f>
        <v>2926</v>
      </c>
      <c r="E124" s="53">
        <f t="shared" si="27"/>
        <v>73832.75</v>
      </c>
      <c r="F124" s="54">
        <f t="shared" si="0"/>
        <v>2523.3339029391664</v>
      </c>
    </row>
    <row r="125" spans="1:6" ht="12.75" customHeight="1" x14ac:dyDescent="0.2">
      <c r="A125" s="55">
        <v>661</v>
      </c>
      <c r="B125" s="88" t="s">
        <v>292</v>
      </c>
      <c r="C125" s="52" t="s">
        <v>293</v>
      </c>
      <c r="D125" s="53">
        <f t="shared" ref="D125:E125" si="28">SUM(D126:D127)</f>
        <v>2926</v>
      </c>
      <c r="E125" s="53">
        <f t="shared" si="28"/>
        <v>71676.75</v>
      </c>
      <c r="F125" s="54">
        <f t="shared" si="0"/>
        <v>2449.6496924128505</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2926</v>
      </c>
      <c r="E127" s="244">
        <v>71676.75</v>
      </c>
      <c r="F127" s="54">
        <f t="shared" si="0"/>
        <v>2449.6496924128505</v>
      </c>
    </row>
    <row r="128" spans="1:6" ht="22.8" x14ac:dyDescent="0.2">
      <c r="A128" s="55">
        <v>663</v>
      </c>
      <c r="B128" s="233" t="s">
        <v>298</v>
      </c>
      <c r="C128" s="52" t="s">
        <v>299</v>
      </c>
      <c r="D128" s="53">
        <f t="shared" ref="D128:E128" si="29">SUM(D129:D132)</f>
        <v>0</v>
      </c>
      <c r="E128" s="53">
        <f t="shared" si="29"/>
        <v>2156</v>
      </c>
      <c r="F128" s="54" t="str">
        <f t="shared" si="0"/>
        <v>-</v>
      </c>
    </row>
    <row r="129" spans="1:6" ht="12.75" customHeight="1" x14ac:dyDescent="0.2">
      <c r="A129" s="55">
        <v>6631</v>
      </c>
      <c r="B129" s="88" t="s">
        <v>300</v>
      </c>
      <c r="C129" s="52" t="s">
        <v>301</v>
      </c>
      <c r="D129" s="244"/>
      <c r="E129" s="244">
        <v>2156</v>
      </c>
      <c r="F129" s="54" t="str">
        <f t="shared" si="0"/>
        <v>-</v>
      </c>
    </row>
    <row r="130" spans="1:6" ht="12.75" customHeight="1" x14ac:dyDescent="0.2">
      <c r="A130" s="55">
        <v>6632</v>
      </c>
      <c r="B130" s="234" t="s">
        <v>302</v>
      </c>
      <c r="C130" s="52" t="s">
        <v>303</v>
      </c>
      <c r="D130" s="244"/>
      <c r="E130" s="244"/>
      <c r="F130" s="54" t="str">
        <f t="shared" si="0"/>
        <v>-</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1277271</v>
      </c>
      <c r="E133" s="53">
        <f t="shared" si="30"/>
        <v>1318609.8500000001</v>
      </c>
      <c r="F133" s="54">
        <f t="shared" ref="F133:F223" si="31">IF(D133&lt;&gt;0,IF(E133/D133&gt;=100,"&gt;&gt;100",E133/D133*100),"-")</f>
        <v>103.23649797106489</v>
      </c>
    </row>
    <row r="134" spans="1:6" ht="22.8" x14ac:dyDescent="0.2">
      <c r="A134" s="55">
        <v>671</v>
      </c>
      <c r="B134" s="234" t="s">
        <v>310</v>
      </c>
      <c r="C134" s="52" t="s">
        <v>311</v>
      </c>
      <c r="D134" s="53">
        <f t="shared" ref="D134:E134" si="32">SUM(D135:D137)</f>
        <v>1277271</v>
      </c>
      <c r="E134" s="53">
        <f t="shared" si="32"/>
        <v>1318609.8500000001</v>
      </c>
      <c r="F134" s="54">
        <f t="shared" si="31"/>
        <v>103.23649797106489</v>
      </c>
    </row>
    <row r="135" spans="1:6" ht="12.75" customHeight="1" x14ac:dyDescent="0.2">
      <c r="A135" s="55">
        <v>6711</v>
      </c>
      <c r="B135" s="87" t="s">
        <v>312</v>
      </c>
      <c r="C135" s="52" t="s">
        <v>313</v>
      </c>
      <c r="D135" s="244">
        <v>1277271</v>
      </c>
      <c r="E135" s="244">
        <v>1303967.82</v>
      </c>
      <c r="F135" s="54">
        <f t="shared" si="31"/>
        <v>102.09014531763425</v>
      </c>
    </row>
    <row r="136" spans="1:6" ht="22.8" x14ac:dyDescent="0.2">
      <c r="A136" s="55">
        <v>6712</v>
      </c>
      <c r="B136" s="234" t="s">
        <v>314</v>
      </c>
      <c r="C136" s="52" t="s">
        <v>315</v>
      </c>
      <c r="D136" s="244"/>
      <c r="E136" s="244">
        <v>14642.03</v>
      </c>
      <c r="F136" s="54" t="str">
        <f t="shared" si="31"/>
        <v>-</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9090573</v>
      </c>
      <c r="E151" s="53">
        <f t="shared" si="35"/>
        <v>10019192.17</v>
      </c>
      <c r="F151" s="54">
        <f t="shared" si="31"/>
        <v>110.21518852551979</v>
      </c>
    </row>
    <row r="152" spans="1:6" ht="12.75" customHeight="1" x14ac:dyDescent="0.2">
      <c r="A152" s="55">
        <v>31</v>
      </c>
      <c r="B152" s="87" t="s">
        <v>345</v>
      </c>
      <c r="C152" s="52" t="s">
        <v>346</v>
      </c>
      <c r="D152" s="53">
        <f t="shared" ref="D152:E152" si="36">D153+D158+D159</f>
        <v>8003987</v>
      </c>
      <c r="E152" s="53">
        <f t="shared" si="36"/>
        <v>8567765.0899999999</v>
      </c>
      <c r="F152" s="54">
        <f t="shared" si="31"/>
        <v>107.04371571318143</v>
      </c>
    </row>
    <row r="153" spans="1:6" ht="12.75" customHeight="1" x14ac:dyDescent="0.2">
      <c r="A153" s="55">
        <v>311</v>
      </c>
      <c r="B153" s="87" t="s">
        <v>347</v>
      </c>
      <c r="C153" s="52" t="s">
        <v>348</v>
      </c>
      <c r="D153" s="53">
        <f t="shared" ref="D153:E153" si="37">SUM(D154:D157)</f>
        <v>6657005</v>
      </c>
      <c r="E153" s="53">
        <f t="shared" si="37"/>
        <v>7092140.7300000004</v>
      </c>
      <c r="F153" s="54">
        <f t="shared" si="31"/>
        <v>106.53650898564746</v>
      </c>
    </row>
    <row r="154" spans="1:6" ht="12.75" customHeight="1" x14ac:dyDescent="0.2">
      <c r="A154" s="55">
        <v>3111</v>
      </c>
      <c r="B154" s="87" t="s">
        <v>349</v>
      </c>
      <c r="C154" s="52" t="s">
        <v>350</v>
      </c>
      <c r="D154" s="244">
        <v>6657005</v>
      </c>
      <c r="E154" s="244">
        <v>7092140.7300000004</v>
      </c>
      <c r="F154" s="54">
        <f t="shared" si="31"/>
        <v>106.53650898564746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248904</v>
      </c>
      <c r="E158" s="244">
        <v>304779.40000000002</v>
      </c>
      <c r="F158" s="54">
        <f t="shared" si="31"/>
        <v>122.44857455083084</v>
      </c>
    </row>
    <row r="159" spans="1:6" ht="12.75" customHeight="1" x14ac:dyDescent="0.2">
      <c r="A159" s="55">
        <v>313</v>
      </c>
      <c r="B159" s="87" t="s">
        <v>359</v>
      </c>
      <c r="C159" s="52" t="s">
        <v>360</v>
      </c>
      <c r="D159" s="53">
        <f t="shared" ref="D159:E159" si="38">SUM(D160:D162)</f>
        <v>1098078</v>
      </c>
      <c r="E159" s="53">
        <f t="shared" si="38"/>
        <v>1170844.96</v>
      </c>
      <c r="F159" s="54">
        <f t="shared" si="31"/>
        <v>106.62675693347832</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1098078</v>
      </c>
      <c r="E161" s="244">
        <v>1170844.96</v>
      </c>
      <c r="F161" s="54">
        <f t="shared" si="31"/>
        <v>106.62675693347832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1077928</v>
      </c>
      <c r="E163" s="53">
        <f t="shared" si="39"/>
        <v>1440722.83</v>
      </c>
      <c r="F163" s="54">
        <f t="shared" si="31"/>
        <v>133.65668486206872</v>
      </c>
    </row>
    <row r="164" spans="1:6" ht="12.75" customHeight="1" x14ac:dyDescent="0.2">
      <c r="A164" s="55">
        <v>321</v>
      </c>
      <c r="B164" s="87" t="s">
        <v>368</v>
      </c>
      <c r="C164" s="52" t="s">
        <v>369</v>
      </c>
      <c r="D164" s="53">
        <f t="shared" ref="D164:E164" si="40">SUM(D165:D168)</f>
        <v>191682</v>
      </c>
      <c r="E164" s="53">
        <f t="shared" si="40"/>
        <v>226952.86000000002</v>
      </c>
      <c r="F164" s="54">
        <f t="shared" si="31"/>
        <v>118.40071576882545</v>
      </c>
    </row>
    <row r="165" spans="1:6" ht="12.75" customHeight="1" x14ac:dyDescent="0.2">
      <c r="A165" s="55">
        <v>3211</v>
      </c>
      <c r="B165" s="87" t="s">
        <v>370</v>
      </c>
      <c r="C165" s="52" t="s">
        <v>371</v>
      </c>
      <c r="D165" s="244">
        <v>216</v>
      </c>
      <c r="E165" s="244">
        <v>38295.550000000003</v>
      </c>
      <c r="F165" s="54" t="str">
        <f t="shared" si="31"/>
        <v>&gt;&gt;100</v>
      </c>
    </row>
    <row r="166" spans="1:6" ht="12.75" customHeight="1" x14ac:dyDescent="0.2">
      <c r="A166" s="55">
        <v>3212</v>
      </c>
      <c r="B166" s="87" t="s">
        <v>372</v>
      </c>
      <c r="C166" s="52" t="s">
        <v>373</v>
      </c>
      <c r="D166" s="244">
        <v>190791</v>
      </c>
      <c r="E166" s="244">
        <v>187390.91</v>
      </c>
      <c r="F166" s="54">
        <f t="shared" si="31"/>
        <v>98.217898118884023</v>
      </c>
    </row>
    <row r="167" spans="1:6" ht="12.75" customHeight="1" x14ac:dyDescent="0.2">
      <c r="A167" s="55">
        <v>3213</v>
      </c>
      <c r="B167" s="87" t="s">
        <v>374</v>
      </c>
      <c r="C167" s="52" t="s">
        <v>375</v>
      </c>
      <c r="D167" s="244">
        <v>675</v>
      </c>
      <c r="E167" s="244">
        <v>650</v>
      </c>
      <c r="F167" s="54">
        <f t="shared" si="31"/>
        <v>96.296296296296291</v>
      </c>
    </row>
    <row r="168" spans="1:6" ht="12.75" customHeight="1" x14ac:dyDescent="0.2">
      <c r="A168" s="55">
        <v>3214</v>
      </c>
      <c r="B168" s="87" t="s">
        <v>376</v>
      </c>
      <c r="C168" s="52" t="s">
        <v>377</v>
      </c>
      <c r="D168" s="244"/>
      <c r="E168" s="244">
        <v>616.4</v>
      </c>
      <c r="F168" s="54" t="str">
        <f t="shared" si="31"/>
        <v>-</v>
      </c>
    </row>
    <row r="169" spans="1:6" ht="12.75" customHeight="1" x14ac:dyDescent="0.2">
      <c r="A169" s="55">
        <v>322</v>
      </c>
      <c r="B169" s="87" t="s">
        <v>378</v>
      </c>
      <c r="C169" s="52" t="s">
        <v>379</v>
      </c>
      <c r="D169" s="53">
        <f t="shared" ref="D169:E169" si="41">SUM(D170:D176)</f>
        <v>600724</v>
      </c>
      <c r="E169" s="53">
        <f t="shared" si="41"/>
        <v>701724.73</v>
      </c>
      <c r="F169" s="54">
        <f t="shared" si="31"/>
        <v>116.81316711168523</v>
      </c>
    </row>
    <row r="170" spans="1:6" ht="12.75" customHeight="1" x14ac:dyDescent="0.2">
      <c r="A170" s="55">
        <v>3221</v>
      </c>
      <c r="B170" s="87" t="s">
        <v>380</v>
      </c>
      <c r="C170" s="52" t="s">
        <v>381</v>
      </c>
      <c r="D170" s="244">
        <v>67795</v>
      </c>
      <c r="E170" s="244">
        <v>67032.86</v>
      </c>
      <c r="F170" s="54">
        <f t="shared" si="31"/>
        <v>98.875816800649019</v>
      </c>
    </row>
    <row r="171" spans="1:6" ht="12.75" customHeight="1" x14ac:dyDescent="0.2">
      <c r="A171" s="55">
        <v>3222</v>
      </c>
      <c r="B171" s="87" t="s">
        <v>382</v>
      </c>
      <c r="C171" s="52" t="s">
        <v>383</v>
      </c>
      <c r="D171" s="244">
        <v>447827</v>
      </c>
      <c r="E171" s="244">
        <v>541644.94999999995</v>
      </c>
      <c r="F171" s="54">
        <f t="shared" si="31"/>
        <v>120.94959660761855</v>
      </c>
    </row>
    <row r="172" spans="1:6" ht="12.75" customHeight="1" x14ac:dyDescent="0.2">
      <c r="A172" s="55">
        <v>3223</v>
      </c>
      <c r="B172" s="87" t="s">
        <v>384</v>
      </c>
      <c r="C172" s="52" t="s">
        <v>385</v>
      </c>
      <c r="D172" s="244">
        <v>64611</v>
      </c>
      <c r="E172" s="244">
        <v>74317.899999999994</v>
      </c>
      <c r="F172" s="54">
        <f t="shared" si="31"/>
        <v>115.02360279209422</v>
      </c>
    </row>
    <row r="173" spans="1:6" ht="12.75" customHeight="1" x14ac:dyDescent="0.2">
      <c r="A173" s="55">
        <v>3224</v>
      </c>
      <c r="B173" s="87" t="s">
        <v>386</v>
      </c>
      <c r="C173" s="52" t="s">
        <v>387</v>
      </c>
      <c r="D173" s="244">
        <v>15507</v>
      </c>
      <c r="E173" s="244">
        <v>8236.49</v>
      </c>
      <c r="F173" s="54">
        <f t="shared" si="31"/>
        <v>53.114657896433869</v>
      </c>
    </row>
    <row r="174" spans="1:6" ht="12.75" customHeight="1" x14ac:dyDescent="0.2">
      <c r="A174" s="55">
        <v>3225</v>
      </c>
      <c r="B174" s="87" t="s">
        <v>388</v>
      </c>
      <c r="C174" s="52" t="s">
        <v>389</v>
      </c>
      <c r="D174" s="244">
        <v>1626</v>
      </c>
      <c r="E174" s="244">
        <v>10212.540000000001</v>
      </c>
      <c r="F174" s="54">
        <f t="shared" si="31"/>
        <v>628.0774907749078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3358</v>
      </c>
      <c r="E176" s="244">
        <v>279.99</v>
      </c>
      <c r="F176" s="54">
        <f t="shared" si="31"/>
        <v>8.3379988088147705</v>
      </c>
    </row>
    <row r="177" spans="1:6" ht="12.75" customHeight="1" x14ac:dyDescent="0.2">
      <c r="A177" s="55">
        <v>323</v>
      </c>
      <c r="B177" s="87" t="s">
        <v>394</v>
      </c>
      <c r="C177" s="52" t="s">
        <v>395</v>
      </c>
      <c r="D177" s="53">
        <f t="shared" ref="D177:E177" si="42">SUM(D178:D186)</f>
        <v>206775</v>
      </c>
      <c r="E177" s="53">
        <f t="shared" si="42"/>
        <v>254974.93</v>
      </c>
      <c r="F177" s="54">
        <f t="shared" si="31"/>
        <v>123.31032765082819</v>
      </c>
    </row>
    <row r="178" spans="1:6" ht="12.75" customHeight="1" x14ac:dyDescent="0.2">
      <c r="A178" s="55">
        <v>3231</v>
      </c>
      <c r="B178" s="87" t="s">
        <v>396</v>
      </c>
      <c r="C178" s="52" t="s">
        <v>397</v>
      </c>
      <c r="D178" s="244">
        <v>16275</v>
      </c>
      <c r="E178" s="244">
        <v>51345.55</v>
      </c>
      <c r="F178" s="54">
        <f t="shared" si="31"/>
        <v>315.48725038402461</v>
      </c>
    </row>
    <row r="179" spans="1:6" ht="12.75" customHeight="1" x14ac:dyDescent="0.2">
      <c r="A179" s="55">
        <v>3232</v>
      </c>
      <c r="B179" s="87" t="s">
        <v>398</v>
      </c>
      <c r="C179" s="52" t="s">
        <v>399</v>
      </c>
      <c r="D179" s="244">
        <v>54259</v>
      </c>
      <c r="E179" s="244">
        <v>35575.5</v>
      </c>
      <c r="F179" s="54">
        <f t="shared" si="31"/>
        <v>65.566081203118372</v>
      </c>
    </row>
    <row r="180" spans="1:6" ht="12.75" customHeight="1" x14ac:dyDescent="0.2">
      <c r="A180" s="55">
        <v>3233</v>
      </c>
      <c r="B180" s="87" t="s">
        <v>400</v>
      </c>
      <c r="C180" s="52" t="s">
        <v>401</v>
      </c>
      <c r="D180" s="244">
        <v>4854</v>
      </c>
      <c r="E180" s="244">
        <v>300</v>
      </c>
      <c r="F180" s="54">
        <f t="shared" si="31"/>
        <v>6.1804697156983934</v>
      </c>
    </row>
    <row r="181" spans="1:6" ht="12.75" customHeight="1" x14ac:dyDescent="0.2">
      <c r="A181" s="55">
        <v>3234</v>
      </c>
      <c r="B181" s="87" t="s">
        <v>402</v>
      </c>
      <c r="C181" s="52" t="s">
        <v>403</v>
      </c>
      <c r="D181" s="244">
        <v>78646</v>
      </c>
      <c r="E181" s="244">
        <v>77034.73</v>
      </c>
      <c r="F181" s="54">
        <f t="shared" si="31"/>
        <v>97.951237189431112</v>
      </c>
    </row>
    <row r="182" spans="1:6" ht="12.75" customHeight="1" x14ac:dyDescent="0.2">
      <c r="A182" s="55">
        <v>3235</v>
      </c>
      <c r="B182" s="87" t="s">
        <v>404</v>
      </c>
      <c r="C182" s="52" t="s">
        <v>405</v>
      </c>
      <c r="D182" s="244"/>
      <c r="E182" s="244">
        <v>125</v>
      </c>
      <c r="F182" s="54" t="str">
        <f t="shared" si="31"/>
        <v>-</v>
      </c>
    </row>
    <row r="183" spans="1:6" ht="12.75" customHeight="1" x14ac:dyDescent="0.2">
      <c r="A183" s="55">
        <v>3236</v>
      </c>
      <c r="B183" s="87" t="s">
        <v>406</v>
      </c>
      <c r="C183" s="52" t="s">
        <v>407</v>
      </c>
      <c r="D183" s="244">
        <v>22335</v>
      </c>
      <c r="E183" s="244">
        <v>47410</v>
      </c>
      <c r="F183" s="54">
        <f t="shared" si="31"/>
        <v>212.26774121334228</v>
      </c>
    </row>
    <row r="184" spans="1:6" ht="12.75" customHeight="1" x14ac:dyDescent="0.2">
      <c r="A184" s="55">
        <v>3237</v>
      </c>
      <c r="B184" s="87" t="s">
        <v>408</v>
      </c>
      <c r="C184" s="52" t="s">
        <v>409</v>
      </c>
      <c r="D184" s="244">
        <v>8568</v>
      </c>
      <c r="E184" s="244">
        <v>28224.57</v>
      </c>
      <c r="F184" s="54">
        <f t="shared" si="31"/>
        <v>329.41841736694676</v>
      </c>
    </row>
    <row r="185" spans="1:6" ht="12.75" customHeight="1" x14ac:dyDescent="0.2">
      <c r="A185" s="55">
        <v>3238</v>
      </c>
      <c r="B185" s="87" t="s">
        <v>410</v>
      </c>
      <c r="C185" s="52" t="s">
        <v>411</v>
      </c>
      <c r="D185" s="244">
        <v>11188</v>
      </c>
      <c r="E185" s="244">
        <v>13541.08</v>
      </c>
      <c r="F185" s="54">
        <f t="shared" si="31"/>
        <v>121.03217733285663</v>
      </c>
    </row>
    <row r="186" spans="1:6" ht="12.75" customHeight="1" x14ac:dyDescent="0.2">
      <c r="A186" s="55">
        <v>3239</v>
      </c>
      <c r="B186" s="87" t="s">
        <v>412</v>
      </c>
      <c r="C186" s="52" t="s">
        <v>413</v>
      </c>
      <c r="D186" s="244">
        <v>10650</v>
      </c>
      <c r="E186" s="244">
        <v>1418.5</v>
      </c>
      <c r="F186" s="54">
        <f t="shared" si="31"/>
        <v>13.31924882629108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78747</v>
      </c>
      <c r="E188" s="53">
        <f t="shared" si="43"/>
        <v>257070.31000000003</v>
      </c>
      <c r="F188" s="54">
        <f t="shared" si="31"/>
        <v>326.45092511460757</v>
      </c>
    </row>
    <row r="189" spans="1:6" ht="12.75" customHeight="1" x14ac:dyDescent="0.2">
      <c r="A189" s="55">
        <v>3291</v>
      </c>
      <c r="B189" s="234" t="s">
        <v>418</v>
      </c>
      <c r="C189" s="52" t="s">
        <v>419</v>
      </c>
      <c r="D189" s="244">
        <v>11901</v>
      </c>
      <c r="E189" s="244">
        <v>31416.77</v>
      </c>
      <c r="F189" s="54">
        <f t="shared" si="31"/>
        <v>263.98428703470296</v>
      </c>
    </row>
    <row r="190" spans="1:6" ht="12.75" customHeight="1" x14ac:dyDescent="0.2">
      <c r="A190" s="55">
        <v>3292</v>
      </c>
      <c r="B190" s="87" t="s">
        <v>420</v>
      </c>
      <c r="C190" s="52" t="s">
        <v>421</v>
      </c>
      <c r="D190" s="244">
        <v>10600</v>
      </c>
      <c r="E190" s="244">
        <v>10675</v>
      </c>
      <c r="F190" s="54">
        <f t="shared" si="31"/>
        <v>100.70754716981132</v>
      </c>
    </row>
    <row r="191" spans="1:6" ht="12.75" customHeight="1" x14ac:dyDescent="0.2">
      <c r="A191" s="55">
        <v>3293</v>
      </c>
      <c r="B191" s="87" t="s">
        <v>422</v>
      </c>
      <c r="C191" s="52" t="s">
        <v>423</v>
      </c>
      <c r="D191" s="244">
        <v>3543</v>
      </c>
      <c r="E191" s="244">
        <v>1699.87</v>
      </c>
      <c r="F191" s="54">
        <f t="shared" si="31"/>
        <v>47.978267005362682</v>
      </c>
    </row>
    <row r="192" spans="1:6" ht="12.75" customHeight="1" x14ac:dyDescent="0.2">
      <c r="A192" s="55">
        <v>3294</v>
      </c>
      <c r="B192" s="87" t="s">
        <v>424</v>
      </c>
      <c r="C192" s="52" t="s">
        <v>425</v>
      </c>
      <c r="D192" s="244">
        <v>3960</v>
      </c>
      <c r="E192" s="244">
        <v>3400</v>
      </c>
      <c r="F192" s="54">
        <f t="shared" si="31"/>
        <v>85.858585858585855</v>
      </c>
    </row>
    <row r="193" spans="1:6" ht="12.75" customHeight="1" x14ac:dyDescent="0.2">
      <c r="A193" s="55">
        <v>3295</v>
      </c>
      <c r="B193" s="87" t="s">
        <v>426</v>
      </c>
      <c r="C193" s="52" t="s">
        <v>427</v>
      </c>
      <c r="D193" s="244">
        <v>18550</v>
      </c>
      <c r="E193" s="244">
        <v>20187.5</v>
      </c>
      <c r="F193" s="54">
        <f t="shared" si="31"/>
        <v>108.82749326145553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30193</v>
      </c>
      <c r="E195" s="244">
        <v>189691.17</v>
      </c>
      <c r="F195" s="54">
        <f t="shared" si="31"/>
        <v>628.26208061471198</v>
      </c>
    </row>
    <row r="196" spans="1:6" ht="12.75" customHeight="1" x14ac:dyDescent="0.2">
      <c r="A196" s="55">
        <v>34</v>
      </c>
      <c r="B196" s="234" t="s">
        <v>432</v>
      </c>
      <c r="C196" s="52" t="s">
        <v>433</v>
      </c>
      <c r="D196" s="53">
        <f t="shared" ref="D196:E196" si="44">D197+D202+D210</f>
        <v>6594</v>
      </c>
      <c r="E196" s="53">
        <f t="shared" si="44"/>
        <v>10704.25</v>
      </c>
      <c r="F196" s="54">
        <f t="shared" si="31"/>
        <v>162.33318168031542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6594</v>
      </c>
      <c r="E210" s="53">
        <f t="shared" si="47"/>
        <v>10704.25</v>
      </c>
      <c r="F210" s="54">
        <f t="shared" si="31"/>
        <v>162.33318168031542</v>
      </c>
    </row>
    <row r="211" spans="1:6" ht="12.75" customHeight="1" x14ac:dyDescent="0.2">
      <c r="A211" s="55">
        <v>3431</v>
      </c>
      <c r="B211" s="234" t="s">
        <v>462</v>
      </c>
      <c r="C211" s="52" t="s">
        <v>463</v>
      </c>
      <c r="D211" s="244">
        <v>6563</v>
      </c>
      <c r="E211" s="244">
        <v>10547.85</v>
      </c>
      <c r="F211" s="54">
        <f t="shared" si="31"/>
        <v>160.71689776017067</v>
      </c>
    </row>
    <row r="212" spans="1:6" ht="12.75" customHeight="1" x14ac:dyDescent="0.2">
      <c r="A212" s="55">
        <v>3432</v>
      </c>
      <c r="B212" s="87" t="s">
        <v>464</v>
      </c>
      <c r="C212" s="52" t="s">
        <v>465</v>
      </c>
      <c r="D212" s="244">
        <v>0</v>
      </c>
      <c r="E212" s="244">
        <v>139.47999999999999</v>
      </c>
      <c r="F212" s="54" t="str">
        <f t="shared" si="31"/>
        <v>-</v>
      </c>
    </row>
    <row r="213" spans="1:6" ht="12.75" customHeight="1" x14ac:dyDescent="0.2">
      <c r="A213" s="55">
        <v>3433</v>
      </c>
      <c r="B213" s="87" t="s">
        <v>466</v>
      </c>
      <c r="C213" s="52" t="s">
        <v>467</v>
      </c>
      <c r="D213" s="244">
        <v>23</v>
      </c>
      <c r="E213" s="244">
        <v>16.920000000000002</v>
      </c>
      <c r="F213" s="54">
        <f t="shared" si="31"/>
        <v>73.565217391304358</v>
      </c>
    </row>
    <row r="214" spans="1:6" ht="12.75" customHeight="1" x14ac:dyDescent="0.2">
      <c r="A214" s="55">
        <v>3434</v>
      </c>
      <c r="B214" s="87" t="s">
        <v>468</v>
      </c>
      <c r="C214" s="52" t="s">
        <v>469</v>
      </c>
      <c r="D214" s="244">
        <v>8</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2.8" x14ac:dyDescent="0.2">
      <c r="A250" s="55" t="s">
        <v>538</v>
      </c>
      <c r="B250" s="87" t="s">
        <v>202</v>
      </c>
      <c r="C250" s="52" t="s">
        <v>538</v>
      </c>
      <c r="D250" s="244"/>
      <c r="E250" s="244"/>
      <c r="F250" s="54" t="str">
        <f t="shared" si="61"/>
        <v>-</v>
      </c>
    </row>
    <row r="251" spans="1:6" ht="22.8" x14ac:dyDescent="0.2">
      <c r="A251" s="55" t="s">
        <v>539</v>
      </c>
      <c r="B251" s="87" t="s">
        <v>204</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2064</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2064</v>
      </c>
      <c r="E264" s="53">
        <f t="shared" si="70"/>
        <v>0</v>
      </c>
      <c r="F264" s="54">
        <f t="shared" si="69"/>
        <v>0</v>
      </c>
    </row>
    <row r="265" spans="1:6" ht="12.75" customHeight="1" x14ac:dyDescent="0.2">
      <c r="A265" s="55">
        <v>3811</v>
      </c>
      <c r="B265" s="87" t="s">
        <v>566</v>
      </c>
      <c r="C265" s="52" t="s">
        <v>567</v>
      </c>
      <c r="D265" s="244">
        <v>2064</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9090573</v>
      </c>
      <c r="E289" s="53">
        <f t="shared" si="79"/>
        <v>10019192.17</v>
      </c>
      <c r="F289" s="54">
        <f t="shared" si="76"/>
        <v>110.21518852551979</v>
      </c>
    </row>
    <row r="290" spans="1:6" ht="12.75" customHeight="1" x14ac:dyDescent="0.2">
      <c r="A290" s="55" t="s">
        <v>605</v>
      </c>
      <c r="B290" s="87" t="s">
        <v>616</v>
      </c>
      <c r="C290" s="52" t="s">
        <v>617</v>
      </c>
      <c r="D290" s="53">
        <f>IF(D6&gt;=D289,D6-D289,0)</f>
        <v>328291</v>
      </c>
      <c r="E290" s="53">
        <f>IF(E6&gt;=E289,E6-E289,0)</f>
        <v>129511</v>
      </c>
      <c r="F290" s="54">
        <f t="shared" si="76"/>
        <v>39.450061073864347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1208354</v>
      </c>
      <c r="E292" s="244">
        <v>1536792.91</v>
      </c>
      <c r="F292" s="54">
        <f t="shared" si="76"/>
        <v>127.18068628895173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4270</v>
      </c>
      <c r="E294" s="244">
        <v>8500</v>
      </c>
      <c r="F294" s="54">
        <f t="shared" si="76"/>
        <v>199.06323185011709</v>
      </c>
    </row>
    <row r="295" spans="1:6" ht="12" x14ac:dyDescent="0.2">
      <c r="A295" s="55">
        <v>9661</v>
      </c>
      <c r="B295" s="87" t="s">
        <v>626</v>
      </c>
      <c r="C295" s="52" t="s">
        <v>627</v>
      </c>
      <c r="D295" s="244">
        <v>4270</v>
      </c>
      <c r="E295" s="244">
        <v>8500</v>
      </c>
      <c r="F295" s="54">
        <f t="shared" si="76"/>
        <v>199.06323185011709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229643</v>
      </c>
      <c r="E350" s="53">
        <f t="shared" si="95"/>
        <v>219246.16</v>
      </c>
      <c r="F350" s="54">
        <f t="shared" si="81"/>
        <v>95.472607482048218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229643</v>
      </c>
      <c r="E363" s="53">
        <f t="shared" si="99"/>
        <v>219246.16</v>
      </c>
      <c r="F363" s="54">
        <f t="shared" si="81"/>
        <v>95.472607482048218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7796</v>
      </c>
      <c r="E369" s="53">
        <f t="shared" si="101"/>
        <v>28232.620000000003</v>
      </c>
      <c r="F369" s="54">
        <f t="shared" si="81"/>
        <v>362.14238070805544</v>
      </c>
    </row>
    <row r="370" spans="1:6" ht="12.75" customHeight="1" x14ac:dyDescent="0.2">
      <c r="A370" s="55">
        <v>4221</v>
      </c>
      <c r="B370" s="87" t="s">
        <v>671</v>
      </c>
      <c r="C370" s="52" t="s">
        <v>763</v>
      </c>
      <c r="D370" s="244">
        <v>2647</v>
      </c>
      <c r="E370" s="244">
        <v>4449.99</v>
      </c>
      <c r="F370" s="54">
        <f t="shared" si="81"/>
        <v>168.1144692104269</v>
      </c>
    </row>
    <row r="371" spans="1:6" ht="12.75" customHeight="1" x14ac:dyDescent="0.2">
      <c r="A371" s="55">
        <v>4222</v>
      </c>
      <c r="B371" s="87" t="s">
        <v>764</v>
      </c>
      <c r="C371" s="52" t="s">
        <v>765</v>
      </c>
      <c r="D371" s="244"/>
      <c r="E371" s="244">
        <v>1390.04</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3000</v>
      </c>
      <c r="E374" s="244"/>
      <c r="F374" s="54">
        <f t="shared" si="81"/>
        <v>0</v>
      </c>
    </row>
    <row r="375" spans="1:6" ht="12.75" customHeight="1" x14ac:dyDescent="0.2">
      <c r="A375" s="55">
        <v>4226</v>
      </c>
      <c r="B375" s="87" t="s">
        <v>681</v>
      </c>
      <c r="C375" s="52" t="s">
        <v>769</v>
      </c>
      <c r="D375" s="244"/>
      <c r="E375" s="244">
        <v>314.3</v>
      </c>
      <c r="F375" s="54" t="str">
        <f t="shared" si="81"/>
        <v>-</v>
      </c>
    </row>
    <row r="376" spans="1:6" ht="12.75" customHeight="1" x14ac:dyDescent="0.2">
      <c r="A376" s="55">
        <v>4227</v>
      </c>
      <c r="B376" s="234" t="s">
        <v>683</v>
      </c>
      <c r="C376" s="52" t="s">
        <v>770</v>
      </c>
      <c r="D376" s="244">
        <v>2149</v>
      </c>
      <c r="E376" s="244">
        <v>22078.29</v>
      </c>
      <c r="F376" s="54">
        <f t="shared" si="81"/>
        <v>1027.3750581665893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220900</v>
      </c>
      <c r="E383" s="53">
        <f t="shared" si="103"/>
        <v>191013.54</v>
      </c>
      <c r="F383" s="54">
        <f t="shared" si="81"/>
        <v>86.470593028519687</v>
      </c>
    </row>
    <row r="384" spans="1:6" ht="12.75" customHeight="1" x14ac:dyDescent="0.2">
      <c r="A384" s="55">
        <v>4241</v>
      </c>
      <c r="B384" s="87" t="s">
        <v>780</v>
      </c>
      <c r="C384" s="52" t="s">
        <v>781</v>
      </c>
      <c r="D384" s="244">
        <v>220900</v>
      </c>
      <c r="E384" s="244">
        <v>191013.54</v>
      </c>
      <c r="F384" s="54">
        <f t="shared" si="81"/>
        <v>86.470593028519687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947</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947</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229643</v>
      </c>
      <c r="E408" s="53">
        <f t="shared" si="111"/>
        <v>219246.16</v>
      </c>
      <c r="F408" s="54">
        <f t="shared" si="81"/>
        <v>95.472607482048218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842747</v>
      </c>
      <c r="E410" s="244">
        <v>1072391.2</v>
      </c>
      <c r="F410" s="54">
        <f t="shared" si="81"/>
        <v>127.24948294090635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9418864</v>
      </c>
      <c r="E412" s="53">
        <f>E6+E298</f>
        <v>10148703.17</v>
      </c>
      <c r="F412" s="54">
        <f t="shared" si="81"/>
        <v>107.74869633960105</v>
      </c>
    </row>
    <row r="413" spans="1:6" ht="12.75" customHeight="1" x14ac:dyDescent="0.2">
      <c r="A413" s="55" t="s">
        <v>605</v>
      </c>
      <c r="B413" s="87" t="s">
        <v>828</v>
      </c>
      <c r="C413" s="52" t="s">
        <v>829</v>
      </c>
      <c r="D413" s="53">
        <f t="shared" ref="D413:E413" si="112">D289+D350</f>
        <v>9320216</v>
      </c>
      <c r="E413" s="53">
        <f t="shared" si="112"/>
        <v>10238438.33</v>
      </c>
      <c r="F413" s="54">
        <f t="shared" si="81"/>
        <v>109.85194259446347</v>
      </c>
    </row>
    <row r="414" spans="1:6" ht="12.75" customHeight="1" x14ac:dyDescent="0.2">
      <c r="A414" s="55" t="s">
        <v>605</v>
      </c>
      <c r="B414" s="87" t="s">
        <v>830</v>
      </c>
      <c r="C414" s="52" t="s">
        <v>831</v>
      </c>
      <c r="D414" s="53">
        <f t="shared" ref="D414:E414" si="113">IF(D412&gt;=D413,D412-D413,0)</f>
        <v>98648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89735.160000000149</v>
      </c>
      <c r="F415" s="54" t="str">
        <f t="shared" si="81"/>
        <v>-</v>
      </c>
    </row>
    <row r="416" spans="1:6" ht="12.75" customHeight="1" x14ac:dyDescent="0.2">
      <c r="A416" s="62" t="s">
        <v>834</v>
      </c>
      <c r="B416" s="234" t="s">
        <v>835</v>
      </c>
      <c r="C416" s="63" t="s">
        <v>836</v>
      </c>
      <c r="D416" s="53">
        <f t="shared" ref="D416:E416" si="115">IF(D292-D293+D409-D410&gt;=0,D292-D293+D409-D410,0)</f>
        <v>365607</v>
      </c>
      <c r="E416" s="53">
        <f t="shared" si="115"/>
        <v>464401.70999999996</v>
      </c>
      <c r="F416" s="54">
        <f t="shared" si="81"/>
        <v>127.02210570366542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4270</v>
      </c>
      <c r="E418" s="64">
        <f t="shared" si="117"/>
        <v>8500</v>
      </c>
      <c r="F418" s="59">
        <f t="shared" si="81"/>
        <v>199.06323185011709</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9418864</v>
      </c>
      <c r="E639" s="53">
        <f t="shared" si="180"/>
        <v>10148703.17</v>
      </c>
      <c r="F639" s="54">
        <f t="shared" si="119"/>
        <v>107.74869633960105</v>
      </c>
    </row>
    <row r="640" spans="1:6" ht="12.75" customHeight="1" x14ac:dyDescent="0.2">
      <c r="A640" s="55" t="s">
        <v>605</v>
      </c>
      <c r="B640" s="87" t="s">
        <v>1274</v>
      </c>
      <c r="C640" s="52" t="s">
        <v>1275</v>
      </c>
      <c r="D640" s="53">
        <f t="shared" ref="D640:E640" si="181">D413+D528</f>
        <v>9320216</v>
      </c>
      <c r="E640" s="53">
        <f t="shared" si="181"/>
        <v>10238438.33</v>
      </c>
      <c r="F640" s="54">
        <f t="shared" si="119"/>
        <v>109.85194259446347</v>
      </c>
    </row>
    <row r="641" spans="1:6" ht="12.75" customHeight="1" x14ac:dyDescent="0.2">
      <c r="A641" s="55" t="s">
        <v>605</v>
      </c>
      <c r="B641" s="87" t="s">
        <v>1276</v>
      </c>
      <c r="C641" s="52" t="s">
        <v>1277</v>
      </c>
      <c r="D641" s="53">
        <f t="shared" ref="D641:E641" si="182">IF(D639&gt;=D640,D639-D640,0)</f>
        <v>98648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89735.160000000149</v>
      </c>
      <c r="F642" s="54" t="str">
        <f t="shared" si="119"/>
        <v>-</v>
      </c>
    </row>
    <row r="643" spans="1:6" ht="22.8" x14ac:dyDescent="0.2">
      <c r="A643" s="62" t="s">
        <v>1280</v>
      </c>
      <c r="B643" s="87" t="s">
        <v>1281</v>
      </c>
      <c r="C643" s="63" t="s">
        <v>1280</v>
      </c>
      <c r="D643" s="53">
        <f t="shared" ref="D643:E643" si="184">IF(D416-D417+D637-D638&gt;=0,D416-D417+D637-D638,0)</f>
        <v>365607</v>
      </c>
      <c r="E643" s="53">
        <f t="shared" si="184"/>
        <v>464401.70999999996</v>
      </c>
      <c r="F643" s="54">
        <f t="shared" si="119"/>
        <v>127.02210570366542</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464255</v>
      </c>
      <c r="E645" s="53">
        <f t="shared" si="186"/>
        <v>374666.54999999981</v>
      </c>
      <c r="F645" s="54">
        <f t="shared" si="119"/>
        <v>80.702749566509752</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727514</v>
      </c>
      <c r="E647" s="245">
        <v>762715.3</v>
      </c>
      <c r="F647" s="59">
        <f t="shared" si="119"/>
        <v>104.83857355322372</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497287</v>
      </c>
      <c r="E649" s="244">
        <v>465888.07</v>
      </c>
      <c r="F649" s="54">
        <f t="shared" ref="F649:F724" si="188">IF(D649&lt;&gt;0,IF(E649/D649&gt;=100,"&gt;&gt;100",E649/D649*100),"-")</f>
        <v>93.685953986329835</v>
      </c>
    </row>
    <row r="650" spans="1:6" ht="12.75" customHeight="1" x14ac:dyDescent="0.2">
      <c r="A650" s="55" t="s">
        <v>1293</v>
      </c>
      <c r="B650" s="87" t="s">
        <v>1294</v>
      </c>
      <c r="C650" s="52" t="s">
        <v>1293</v>
      </c>
      <c r="D650" s="244">
        <v>2128968</v>
      </c>
      <c r="E650" s="244">
        <v>2521263.9900000002</v>
      </c>
      <c r="F650" s="54">
        <f t="shared" si="188"/>
        <v>118.42657992041214</v>
      </c>
    </row>
    <row r="651" spans="1:6" ht="12.75" customHeight="1" x14ac:dyDescent="0.2">
      <c r="A651" s="55" t="s">
        <v>1295</v>
      </c>
      <c r="B651" s="87" t="s">
        <v>1296</v>
      </c>
      <c r="C651" s="52" t="s">
        <v>1295</v>
      </c>
      <c r="D651" s="244">
        <v>2160367</v>
      </c>
      <c r="E651" s="244">
        <v>2588059.4500000002</v>
      </c>
      <c r="F651" s="54">
        <f t="shared" si="188"/>
        <v>119.79721269580585</v>
      </c>
    </row>
    <row r="652" spans="1:6" ht="22.8" x14ac:dyDescent="0.2">
      <c r="A652" s="55">
        <v>11</v>
      </c>
      <c r="B652" s="87" t="s">
        <v>1297</v>
      </c>
      <c r="C652" s="52" t="s">
        <v>1298</v>
      </c>
      <c r="D652" s="53">
        <f t="shared" ref="D652:E652" si="189">+D649+D650-D651</f>
        <v>465888</v>
      </c>
      <c r="E652" s="53">
        <f t="shared" si="189"/>
        <v>399092.60999999987</v>
      </c>
      <c r="F652" s="54">
        <f t="shared" si="188"/>
        <v>85.662779466309473</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64</v>
      </c>
      <c r="E654" s="266">
        <v>64</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62</v>
      </c>
      <c r="E656" s="266">
        <v>62</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206087</v>
      </c>
      <c r="E665" s="244"/>
      <c r="F665" s="54">
        <f t="shared" si="188"/>
        <v>0</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7330790</v>
      </c>
      <c r="E675" s="244">
        <v>7757317.3300000001</v>
      </c>
      <c r="F675" s="54">
        <f t="shared" si="188"/>
        <v>105.81829966483831</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v>187794.68</v>
      </c>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494281</v>
      </c>
      <c r="E710" s="244">
        <v>582783.55000000005</v>
      </c>
      <c r="F710" s="54">
        <f t="shared" si="188"/>
        <v>117.9053109466073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4047.75</v>
      </c>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29609.31</v>
      </c>
      <c r="F716" s="54" t="str">
        <f t="shared" si="188"/>
        <v>-</v>
      </c>
    </row>
    <row r="717" spans="1:6" ht="12.75" customHeight="1" x14ac:dyDescent="0.2">
      <c r="A717" s="55">
        <v>31215</v>
      </c>
      <c r="B717" s="87" t="s">
        <v>1410</v>
      </c>
      <c r="C717" s="52" t="s">
        <v>1411</v>
      </c>
      <c r="D717" s="244">
        <v>9203</v>
      </c>
      <c r="E717" s="244">
        <v>20936.61</v>
      </c>
      <c r="F717" s="54">
        <f t="shared" si="188"/>
        <v>227.49766380528089</v>
      </c>
    </row>
    <row r="718" spans="1:6" ht="12.75" customHeight="1" x14ac:dyDescent="0.2">
      <c r="A718" s="55">
        <v>32121</v>
      </c>
      <c r="B718" s="87" t="s">
        <v>1412</v>
      </c>
      <c r="C718" s="52" t="s">
        <v>1413</v>
      </c>
      <c r="D718" s="244">
        <v>190791</v>
      </c>
      <c r="E718" s="244">
        <v>187390.91</v>
      </c>
      <c r="F718" s="54">
        <f t="shared" si="188"/>
        <v>98.217898118884023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9810</v>
      </c>
      <c r="E720" s="244">
        <v>350</v>
      </c>
      <c r="F720" s="54">
        <f t="shared" si="188"/>
        <v>3.5677879714576961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16835.2</v>
      </c>
      <c r="F722" s="54" t="str">
        <f t="shared" si="188"/>
        <v>-</v>
      </c>
    </row>
    <row r="723" spans="1:6" ht="12.75" customHeight="1" x14ac:dyDescent="0.2">
      <c r="A723" s="55" t="s">
        <v>1422</v>
      </c>
      <c r="B723" s="87" t="s">
        <v>1423</v>
      </c>
      <c r="C723" s="52" t="s">
        <v>1422</v>
      </c>
      <c r="D723" s="244">
        <v>1843</v>
      </c>
      <c r="E723" s="244">
        <v>1200</v>
      </c>
      <c r="F723" s="54">
        <f t="shared" si="188"/>
        <v>65.111231687466088</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11901</v>
      </c>
      <c r="E725" s="244">
        <v>31416.77</v>
      </c>
      <c r="F725" s="54">
        <f t="shared" ref="F725:F979" si="190">IF(D725&lt;&gt;0,IF(E725/D725&gt;=100,"&gt;&gt;100",E725/D725*100),"-")</f>
        <v>263.98428703470296</v>
      </c>
    </row>
    <row r="726" spans="1:6" ht="12.75" customHeight="1" x14ac:dyDescent="0.2">
      <c r="A726" s="55" t="s">
        <v>1428</v>
      </c>
      <c r="B726" s="87" t="s">
        <v>1429</v>
      </c>
      <c r="C726" s="52" t="s">
        <v>1428</v>
      </c>
      <c r="D726" s="244">
        <v>10600</v>
      </c>
      <c r="E726" s="244">
        <v>10675</v>
      </c>
      <c r="F726" s="54">
        <f t="shared" si="190"/>
        <v>100.70754716981132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2064</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D290" sqref="D290"/>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48</v>
      </c>
      <c r="B3" s="302" t="s">
        <v>40</v>
      </c>
      <c r="C3" s="303" t="s">
        <v>41</v>
      </c>
      <c r="D3" s="304" t="s">
        <v>1963</v>
      </c>
      <c r="E3" s="302" t="s">
        <v>1964</v>
      </c>
      <c r="F3" s="305" t="s">
        <v>51</v>
      </c>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11372915</v>
      </c>
      <c r="E6" s="231">
        <f t="shared" si="0"/>
        <v>10387021.310000002</v>
      </c>
      <c r="F6" s="232">
        <f t="shared" ref="F6:F260" si="1">IF(D6&gt;0,IF(E6/D6&gt;=100,"&gt;&gt;100",E6/D6*100),"-")</f>
        <v>91.331213765336344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10040156</v>
      </c>
      <c r="E7" s="106">
        <f t="shared" si="2"/>
        <v>9121302.5900000017</v>
      </c>
      <c r="F7" s="95">
        <f t="shared" si="1"/>
        <v>90.848215804615009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641</v>
      </c>
      <c r="E8" s="106">
        <f>E9+E10-E11</f>
        <v>640.83000000000004</v>
      </c>
      <c r="F8" s="95">
        <f t="shared" si="1"/>
        <v>99.973478939157573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728</v>
      </c>
      <c r="E10" s="249">
        <v>727.5</v>
      </c>
      <c r="F10" s="95">
        <f t="shared" si="1"/>
        <v>99.931318681318686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87</v>
      </c>
      <c r="E11" s="249">
        <v>86.67</v>
      </c>
      <c r="F11" s="95">
        <f t="shared" si="1"/>
        <v>99.620689655172413</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10039515</v>
      </c>
      <c r="E12" s="106">
        <f t="shared" si="3"/>
        <v>9120661.7600000016</v>
      </c>
      <c r="F12" s="95">
        <f t="shared" si="1"/>
        <v>90.847633177499134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9048664</v>
      </c>
      <c r="E13" s="106">
        <f t="shared" si="4"/>
        <v>8383314.3600000013</v>
      </c>
      <c r="F13" s="95">
        <f t="shared" si="1"/>
        <v>92.64698479245115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17742661</v>
      </c>
      <c r="E15" s="249">
        <v>17742660.710000001</v>
      </c>
      <c r="F15" s="95">
        <f t="shared" si="1"/>
        <v>99.999998365521392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8693997</v>
      </c>
      <c r="E18" s="249">
        <v>9359346.3499999996</v>
      </c>
      <c r="F18" s="95">
        <f t="shared" si="1"/>
        <v>107.65297423037987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246383</v>
      </c>
      <c r="E19" s="106">
        <f t="shared" si="5"/>
        <v>105235.09000000008</v>
      </c>
      <c r="F19" s="95">
        <f t="shared" si="1"/>
        <v>42.711993116408223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315842</v>
      </c>
      <c r="E20" s="249">
        <v>318842.03999999998</v>
      </c>
      <c r="F20" s="95">
        <f t="shared" si="1"/>
        <v>100.94985467417253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30387</v>
      </c>
      <c r="E21" s="249">
        <v>31777.08</v>
      </c>
      <c r="F21" s="95">
        <f t="shared" si="1"/>
        <v>104.57458781715864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58644</v>
      </c>
      <c r="E22" s="249">
        <v>58643.72</v>
      </c>
      <c r="F22" s="95">
        <f t="shared" si="1"/>
        <v>99.999522542800634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4655</v>
      </c>
      <c r="E23" s="249">
        <v>4655</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3000</v>
      </c>
      <c r="E24" s="249">
        <v>4234.05</v>
      </c>
      <c r="F24" s="95">
        <f t="shared" si="1"/>
        <v>141.13500000000002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15846</v>
      </c>
      <c r="E25" s="249">
        <v>16160.28</v>
      </c>
      <c r="F25" s="95">
        <f t="shared" si="1"/>
        <v>101.98333964407422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907929</v>
      </c>
      <c r="E26" s="249">
        <v>918129.32</v>
      </c>
      <c r="F26" s="95">
        <f t="shared" si="1"/>
        <v>101.12347110842367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1089920</v>
      </c>
      <c r="E28" s="249">
        <v>1247206.3999999999</v>
      </c>
      <c r="F28" s="95">
        <f t="shared" si="1"/>
        <v>114.43100411039342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744468</v>
      </c>
      <c r="E35" s="106">
        <f t="shared" si="7"/>
        <v>632112.31000000006</v>
      </c>
      <c r="F35" s="95">
        <f t="shared" si="1"/>
        <v>84.907922167238894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744468</v>
      </c>
      <c r="E36" s="249">
        <v>935481.3</v>
      </c>
      <c r="F36" s="95">
        <f t="shared" si="1"/>
        <v>125.65769112977321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303368.99</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362179</v>
      </c>
      <c r="E54" s="249">
        <v>371964.17</v>
      </c>
      <c r="F54" s="95">
        <f t="shared" si="1"/>
        <v>102.70174968730932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362179</v>
      </c>
      <c r="E55" s="249">
        <v>371964.17</v>
      </c>
      <c r="F55" s="95">
        <f t="shared" si="1"/>
        <v>102.70174968730932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1332759</v>
      </c>
      <c r="E68" s="106">
        <f t="shared" si="13"/>
        <v>1265718.7200000002</v>
      </c>
      <c r="F68" s="95">
        <f t="shared" si="1"/>
        <v>94.969812246625253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465888</v>
      </c>
      <c r="E69" s="106">
        <f t="shared" si="14"/>
        <v>399092.61</v>
      </c>
      <c r="F69" s="95">
        <f t="shared" si="1"/>
        <v>85.662779466309487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465789</v>
      </c>
      <c r="E70" s="106">
        <f t="shared" si="15"/>
        <v>399092.61</v>
      </c>
      <c r="F70" s="95">
        <f t="shared" si="1"/>
        <v>85.680986455240458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465789</v>
      </c>
      <c r="E72" s="249">
        <v>399092.61</v>
      </c>
      <c r="F72" s="95">
        <f t="shared" si="1"/>
        <v>85.680986455240458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99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2086</v>
      </c>
      <c r="B78" s="88" t="s">
        <v>2087</v>
      </c>
      <c r="C78" s="94" t="s">
        <v>2086</v>
      </c>
      <c r="D78" s="106">
        <f>D79+SUM(D82:D84)-D85+D86</f>
        <v>134821</v>
      </c>
      <c r="E78" s="106">
        <f>E79+SUM(E82:E84)-E85+E86</f>
        <v>95144.670000000013</v>
      </c>
      <c r="F78" s="95">
        <f t="shared" si="1"/>
        <v>70.571105391593306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451.6</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134821</v>
      </c>
      <c r="E86" s="249">
        <v>94693.07</v>
      </c>
      <c r="F86" s="95">
        <f t="shared" si="1"/>
        <v>70.236142737407377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566</v>
      </c>
      <c r="E118" s="106">
        <f t="shared" si="20"/>
        <v>566.14</v>
      </c>
      <c r="F118" s="95">
        <f t="shared" si="1"/>
        <v>100.02473498233215</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566</v>
      </c>
      <c r="E119" s="106">
        <f t="shared" si="21"/>
        <v>566.14</v>
      </c>
      <c r="F119" s="95">
        <f t="shared" si="1"/>
        <v>100.02473498233215</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v>566</v>
      </c>
      <c r="E123" s="249">
        <v>566.14</v>
      </c>
      <c r="F123" s="95">
        <f t="shared" si="1"/>
        <v>100.02473498233215</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3970</v>
      </c>
      <c r="E146" s="106">
        <f t="shared" si="26"/>
        <v>8200</v>
      </c>
      <c r="F146" s="95">
        <f t="shared" si="1"/>
        <v>206.54911838790929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2236</v>
      </c>
      <c r="B160" s="88" t="s">
        <v>2237</v>
      </c>
      <c r="C160" s="94" t="s">
        <v>2236</v>
      </c>
      <c r="D160" s="249">
        <v>3970</v>
      </c>
      <c r="E160" s="249">
        <v>8200</v>
      </c>
      <c r="F160" s="95">
        <f t="shared" si="1"/>
        <v>206.54911838790929</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727514</v>
      </c>
      <c r="E170" s="106">
        <f t="shared" si="29"/>
        <v>762715.3</v>
      </c>
      <c r="F170" s="95">
        <f t="shared" si="1"/>
        <v>104.83857355322372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727514</v>
      </c>
      <c r="E171" s="249">
        <v>762715.3</v>
      </c>
      <c r="F171" s="95">
        <f t="shared" si="1"/>
        <v>104.83857355322372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11372915</v>
      </c>
      <c r="E175" s="106">
        <f t="shared" si="30"/>
        <v>10387021.309999999</v>
      </c>
      <c r="F175" s="95">
        <f t="shared" si="1"/>
        <v>91.331213765336315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843463</v>
      </c>
      <c r="E176" s="106">
        <f t="shared" si="31"/>
        <v>861782.48</v>
      </c>
      <c r="F176" s="95">
        <f t="shared" si="1"/>
        <v>102.1719364097773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843463</v>
      </c>
      <c r="E177" s="106">
        <f t="shared" si="32"/>
        <v>861782.48</v>
      </c>
      <c r="F177" s="95">
        <f t="shared" si="1"/>
        <v>102.1719364097773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706333</v>
      </c>
      <c r="E178" s="249">
        <v>757341.29</v>
      </c>
      <c r="F178" s="95">
        <f t="shared" si="1"/>
        <v>107.22156404981786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46622</v>
      </c>
      <c r="E179" s="249">
        <v>43421.27</v>
      </c>
      <c r="F179" s="95">
        <f t="shared" si="1"/>
        <v>93.13472180515636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822</v>
      </c>
      <c r="E180" s="106">
        <f t="shared" si="33"/>
        <v>1576.48</v>
      </c>
      <c r="F180" s="95">
        <f t="shared" si="1"/>
        <v>191.78588807785889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822</v>
      </c>
      <c r="E183" s="249">
        <v>1576.48</v>
      </c>
      <c r="F183" s="95">
        <f t="shared" si="1"/>
        <v>191.78588807785889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89686</v>
      </c>
      <c r="E188" s="249">
        <v>59443.44</v>
      </c>
      <c r="F188" s="95">
        <f t="shared" si="1"/>
        <v>66.279508507459354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10529452</v>
      </c>
      <c r="E237" s="106">
        <f t="shared" si="41"/>
        <v>9525238.8299999982</v>
      </c>
      <c r="F237" s="95">
        <f t="shared" si="1"/>
        <v>90.46281639348372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10060927</v>
      </c>
      <c r="E238" s="106">
        <f t="shared" si="42"/>
        <v>9142072.2799999993</v>
      </c>
      <c r="F238" s="95">
        <f t="shared" si="1"/>
        <v>90.867096839088475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10061451</v>
      </c>
      <c r="E239" s="106">
        <f t="shared" si="43"/>
        <v>9142596.1799999997</v>
      </c>
      <c r="F239" s="95">
        <f t="shared" si="1"/>
        <v>90.867571486458559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10005945</v>
      </c>
      <c r="E240" s="249">
        <v>9088619.6500000004</v>
      </c>
      <c r="F240" s="95">
        <f t="shared" si="1"/>
        <v>90.832196759026758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55506</v>
      </c>
      <c r="E241" s="249">
        <v>53976.53</v>
      </c>
      <c r="F241" s="95">
        <f t="shared" si="1"/>
        <v>97.24449609051274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524</v>
      </c>
      <c r="E242" s="106">
        <f t="shared" si="44"/>
        <v>523.9</v>
      </c>
      <c r="F242" s="95">
        <f t="shared" si="1"/>
        <v>99.980916030534345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v>524</v>
      </c>
      <c r="E243" s="249">
        <v>523.9</v>
      </c>
      <c r="F243" s="95">
        <f t="shared" si="1"/>
        <v>99.980916030534345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464255</v>
      </c>
      <c r="E245" s="106">
        <f t="shared" si="45"/>
        <v>374666.54999999981</v>
      </c>
      <c r="F245" s="95">
        <f t="shared" si="1"/>
        <v>80.702749566509752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1812368</v>
      </c>
      <c r="E246" s="106">
        <f t="shared" si="46"/>
        <v>2184048.86</v>
      </c>
      <c r="F246" s="95">
        <f t="shared" si="1"/>
        <v>120.50802375676462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1812368</v>
      </c>
      <c r="E247" s="249">
        <v>2184048.86</v>
      </c>
      <c r="F247" s="95">
        <f t="shared" si="1"/>
        <v>120.50802375676462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1348113</v>
      </c>
      <c r="E250" s="106">
        <f t="shared" si="47"/>
        <v>1809382.31</v>
      </c>
      <c r="F250" s="95">
        <f t="shared" si="1"/>
        <v>134.21592329426392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1348113</v>
      </c>
      <c r="E252" s="249">
        <v>1809382.31</v>
      </c>
      <c r="F252" s="95">
        <f t="shared" si="1"/>
        <v>134.21592329426392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4270</v>
      </c>
      <c r="E255" s="249">
        <v>8500</v>
      </c>
      <c r="F255" s="95">
        <f t="shared" si="1"/>
        <v>199.06323185011709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v>8200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3970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0.01</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2463</v>
      </c>
      <c r="B285" s="88" t="s">
        <v>2464</v>
      </c>
      <c r="C285" s="94" t="s">
        <v>2463</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843463</v>
      </c>
      <c r="E288" s="249">
        <v>861782.48</v>
      </c>
      <c r="F288" s="95">
        <f t="shared" si="50"/>
        <v>102.1719364097773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15854</v>
      </c>
      <c r="E302" s="249">
        <v>31965.87</v>
      </c>
      <c r="F302" s="95">
        <f t="shared" si="50"/>
        <v>201.62652958243976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8" sqref="E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2729</v>
      </c>
      <c r="B114" s="87" t="s">
        <v>2730</v>
      </c>
      <c r="C114" s="185" t="s">
        <v>2729</v>
      </c>
      <c r="D114" s="83">
        <f t="shared" ref="D114:E114" si="22">D115+D118+D121+D122+SUM(D125:D128)</f>
        <v>9320216</v>
      </c>
      <c r="E114" s="83">
        <f t="shared" si="22"/>
        <v>10238438.33</v>
      </c>
      <c r="F114" s="65">
        <f t="shared" si="1"/>
        <v>109.85194259446347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2731</v>
      </c>
      <c r="B115" s="87" t="s">
        <v>2732</v>
      </c>
      <c r="C115" s="185" t="s">
        <v>2731</v>
      </c>
      <c r="D115" s="83">
        <f t="shared" ref="D115:E115" si="23">SUM(D116:D117)</f>
        <v>8825934</v>
      </c>
      <c r="E115" s="83">
        <f t="shared" si="23"/>
        <v>9655654.7799999993</v>
      </c>
      <c r="F115" s="65">
        <f t="shared" si="1"/>
        <v>109.40094022910209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2735</v>
      </c>
      <c r="B117" s="87" t="s">
        <v>2736</v>
      </c>
      <c r="C117" s="185" t="s">
        <v>2735</v>
      </c>
      <c r="D117" s="251">
        <v>8825934</v>
      </c>
      <c r="E117" s="251">
        <v>9655654.7799999993</v>
      </c>
      <c r="F117" s="65">
        <f t="shared" si="1"/>
        <v>109.40094022910209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2753</v>
      </c>
      <c r="B126" s="87" t="s">
        <v>2754</v>
      </c>
      <c r="C126" s="185" t="s">
        <v>2753</v>
      </c>
      <c r="D126" s="251">
        <v>494282</v>
      </c>
      <c r="E126" s="251">
        <v>582783.55000000005</v>
      </c>
      <c r="F126" s="65">
        <f t="shared" si="1"/>
        <v>117.90507240805856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2782</v>
      </c>
      <c r="C141" s="186" t="s">
        <v>2783</v>
      </c>
      <c r="D141" s="108">
        <f t="shared" ref="D141:E141" si="28">D5+D22+D28+D35+D75+D82+D89+D107+D114+D129</f>
        <v>9320216</v>
      </c>
      <c r="E141" s="108">
        <f t="shared" si="28"/>
        <v>10238438.33</v>
      </c>
      <c r="F141" s="84">
        <f t="shared" si="1"/>
        <v>109.85194259446347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2787</v>
      </c>
      <c r="B5" s="111" t="s">
        <v>2788</v>
      </c>
      <c r="C5" s="112" t="s">
        <v>2787</v>
      </c>
      <c r="D5" s="81">
        <f t="shared" ref="D5:E5" si="0">D6+D22</f>
        <v>115</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2819</v>
      </c>
      <c r="B22" s="113" t="s">
        <v>2820</v>
      </c>
      <c r="C22" s="94" t="s">
        <v>2819</v>
      </c>
      <c r="D22" s="83">
        <f t="shared" ref="D22:E22" si="3">D23+D30</f>
        <v>115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2821</v>
      </c>
      <c r="C23" s="94" t="s">
        <v>2822</v>
      </c>
      <c r="D23" s="83">
        <f t="shared" ref="D23:E23" si="4">SUM(D24:D29)</f>
        <v>115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2795</v>
      </c>
      <c r="C25" s="94" t="s">
        <v>2824</v>
      </c>
      <c r="D25" s="251">
        <v>115</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49" sqref="D49"/>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2857</v>
      </c>
      <c r="C5" s="187" t="s">
        <v>2858</v>
      </c>
      <c r="D5" s="257">
        <v>843463.01</v>
      </c>
      <c r="E5" s="37"/>
      <c r="F5" s="37"/>
      <c r="G5" s="37"/>
      <c r="H5" s="37"/>
      <c r="I5" s="37"/>
      <c r="J5" s="37"/>
      <c r="K5" s="37"/>
      <c r="L5" s="37"/>
      <c r="M5" s="37"/>
      <c r="N5" s="37"/>
      <c r="O5" s="37"/>
      <c r="P5" s="37"/>
      <c r="Q5" s="37"/>
      <c r="R5" s="37"/>
      <c r="S5" s="37"/>
      <c r="T5" s="37"/>
      <c r="U5" s="37"/>
    </row>
    <row r="6" spans="1:24" ht="24" x14ac:dyDescent="0.25">
      <c r="A6" s="116"/>
      <c r="B6" s="117" t="s">
        <v>2859</v>
      </c>
      <c r="C6" s="188" t="s">
        <v>2860</v>
      </c>
      <c r="D6" s="40">
        <f>D7+D8+D17+D18</f>
        <v>10392977.919999998</v>
      </c>
      <c r="E6" s="37"/>
      <c r="F6" s="37"/>
      <c r="G6" s="37"/>
      <c r="H6" s="37"/>
      <c r="I6" s="37"/>
      <c r="J6" s="37"/>
      <c r="K6" s="37"/>
      <c r="L6" s="37"/>
      <c r="M6" s="37"/>
      <c r="N6" s="37"/>
      <c r="O6" s="37"/>
      <c r="P6" s="37"/>
      <c r="Q6" s="37"/>
      <c r="R6" s="37"/>
      <c r="S6" s="37"/>
      <c r="T6" s="37"/>
      <c r="U6" s="37"/>
    </row>
    <row r="7" spans="1:24" ht="12.75" customHeight="1" x14ac:dyDescent="0.25">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5">
      <c r="A8" s="116" t="s">
        <v>2268</v>
      </c>
      <c r="B8" s="117" t="s">
        <v>2863</v>
      </c>
      <c r="C8" s="188" t="s">
        <v>2864</v>
      </c>
      <c r="D8" s="40">
        <f>SUM(D9:D16)</f>
        <v>10173588.329999998</v>
      </c>
      <c r="E8" s="37"/>
      <c r="F8" s="37"/>
      <c r="G8" s="37"/>
      <c r="H8" s="37"/>
      <c r="I8" s="37"/>
      <c r="J8" s="37"/>
      <c r="K8" s="37"/>
      <c r="L8" s="37"/>
      <c r="M8" s="37"/>
      <c r="N8" s="37"/>
      <c r="O8" s="37"/>
      <c r="P8" s="37"/>
      <c r="Q8" s="37"/>
      <c r="R8" s="37"/>
      <c r="S8" s="37"/>
      <c r="T8" s="37"/>
      <c r="U8" s="37"/>
    </row>
    <row r="9" spans="1:24" ht="12.75" customHeight="1" x14ac:dyDescent="0.25">
      <c r="A9" s="86" t="s">
        <v>2270</v>
      </c>
      <c r="B9" s="87" t="s">
        <v>2271</v>
      </c>
      <c r="C9" s="188" t="s">
        <v>2865</v>
      </c>
      <c r="D9" s="258">
        <v>8664959.6999999993</v>
      </c>
      <c r="E9" s="37"/>
      <c r="F9" s="37"/>
      <c r="G9" s="37"/>
      <c r="H9" s="37"/>
      <c r="I9" s="37"/>
      <c r="J9" s="37"/>
      <c r="K9" s="37"/>
      <c r="L9" s="37"/>
      <c r="M9" s="37"/>
      <c r="N9" s="37"/>
      <c r="O9" s="37"/>
      <c r="P9" s="37"/>
      <c r="Q9" s="37"/>
      <c r="R9" s="37"/>
      <c r="S9" s="37"/>
      <c r="T9" s="37"/>
      <c r="U9" s="37"/>
    </row>
    <row r="10" spans="1:24" ht="12.75" customHeight="1" x14ac:dyDescent="0.25">
      <c r="A10" s="86" t="s">
        <v>2272</v>
      </c>
      <c r="B10" s="87" t="s">
        <v>2273</v>
      </c>
      <c r="C10" s="188" t="s">
        <v>2866</v>
      </c>
      <c r="D10" s="258">
        <v>1451126.44</v>
      </c>
      <c r="E10" s="37"/>
      <c r="F10" s="37"/>
      <c r="G10" s="37"/>
      <c r="H10" s="37"/>
      <c r="I10" s="37"/>
      <c r="J10" s="37"/>
      <c r="K10" s="37"/>
      <c r="L10" s="37"/>
      <c r="M10" s="37"/>
      <c r="N10" s="37"/>
      <c r="O10" s="37"/>
      <c r="P10" s="37"/>
      <c r="Q10" s="37"/>
      <c r="R10" s="37"/>
      <c r="S10" s="37"/>
      <c r="T10" s="37"/>
      <c r="U10" s="37"/>
    </row>
    <row r="11" spans="1:24" ht="12.75" customHeight="1" x14ac:dyDescent="0.25">
      <c r="A11" s="86" t="s">
        <v>2274</v>
      </c>
      <c r="B11" s="87" t="s">
        <v>2867</v>
      </c>
      <c r="C11" s="188" t="s">
        <v>2868</v>
      </c>
      <c r="D11" s="258">
        <v>10486.12</v>
      </c>
      <c r="E11" s="37"/>
      <c r="F11" s="37"/>
      <c r="G11" s="37"/>
      <c r="H11" s="37"/>
      <c r="I11" s="37"/>
      <c r="J11" s="37"/>
      <c r="K11" s="37"/>
      <c r="L11" s="37"/>
      <c r="M11" s="37"/>
      <c r="N11" s="37"/>
      <c r="O11" s="37"/>
      <c r="P11" s="37"/>
      <c r="Q11" s="37"/>
      <c r="R11" s="37"/>
      <c r="S11" s="37"/>
      <c r="T11" s="37"/>
      <c r="U11" s="37"/>
    </row>
    <row r="12" spans="1:24" ht="12.75" customHeight="1" x14ac:dyDescent="0.25">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13.2" x14ac:dyDescent="0.25">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2290</v>
      </c>
      <c r="B16" s="87" t="s">
        <v>2291</v>
      </c>
      <c r="C16" s="188" t="s">
        <v>2874</v>
      </c>
      <c r="D16" s="258">
        <v>47016.07</v>
      </c>
      <c r="E16" s="37"/>
      <c r="F16" s="37"/>
      <c r="G16" s="37"/>
      <c r="H16" s="37"/>
      <c r="I16" s="37"/>
      <c r="J16" s="37"/>
      <c r="K16" s="37"/>
      <c r="L16" s="37"/>
      <c r="M16" s="37"/>
      <c r="N16" s="37"/>
      <c r="O16" s="37"/>
      <c r="P16" s="37"/>
      <c r="Q16" s="37"/>
      <c r="R16" s="37"/>
      <c r="S16" s="37"/>
      <c r="T16" s="37"/>
      <c r="U16" s="37"/>
    </row>
    <row r="17" spans="1:21" ht="12.75" customHeight="1" x14ac:dyDescent="0.25">
      <c r="A17" s="116" t="s">
        <v>2292</v>
      </c>
      <c r="B17" s="117" t="s">
        <v>2293</v>
      </c>
      <c r="C17" s="188" t="s">
        <v>2875</v>
      </c>
      <c r="D17" s="258">
        <v>219389.59</v>
      </c>
      <c r="E17" s="37"/>
      <c r="F17" s="37"/>
      <c r="G17" s="37"/>
      <c r="H17" s="37"/>
      <c r="I17" s="37"/>
      <c r="J17" s="37"/>
      <c r="K17" s="37"/>
      <c r="L17" s="37"/>
      <c r="M17" s="37"/>
      <c r="N17" s="37"/>
      <c r="O17" s="37"/>
      <c r="P17" s="37"/>
      <c r="Q17" s="37"/>
      <c r="R17" s="37"/>
      <c r="S17" s="37"/>
      <c r="T17" s="37"/>
      <c r="U17" s="37"/>
    </row>
    <row r="18" spans="1:21" ht="24" x14ac:dyDescent="0.25">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5">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5">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5">
      <c r="A24" s="86"/>
      <c r="B24" s="117" t="s">
        <v>2891</v>
      </c>
      <c r="C24" s="188" t="s">
        <v>2892</v>
      </c>
      <c r="D24" s="40">
        <f>D25+D26+D35+D36</f>
        <v>10374658.450000003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2268</v>
      </c>
      <c r="B26" s="117" t="s">
        <v>2894</v>
      </c>
      <c r="C26" s="188" t="s">
        <v>2895</v>
      </c>
      <c r="D26" s="40">
        <f>SUM(D27:D34)</f>
        <v>10155268.810000002</v>
      </c>
      <c r="E26" s="37"/>
      <c r="F26" s="37"/>
      <c r="G26" s="37"/>
      <c r="H26" s="37"/>
      <c r="I26" s="37"/>
      <c r="J26" s="37"/>
      <c r="K26" s="37"/>
      <c r="L26" s="37"/>
      <c r="M26" s="37"/>
      <c r="N26" s="37"/>
      <c r="O26" s="37"/>
      <c r="P26" s="37"/>
      <c r="Q26" s="37"/>
      <c r="R26" s="37"/>
      <c r="S26" s="37"/>
      <c r="T26" s="37"/>
      <c r="U26" s="37"/>
    </row>
    <row r="27" spans="1:21" ht="12.75" customHeight="1" x14ac:dyDescent="0.25">
      <c r="A27" s="86" t="s">
        <v>2270</v>
      </c>
      <c r="B27" s="87" t="s">
        <v>2271</v>
      </c>
      <c r="C27" s="188" t="s">
        <v>2896</v>
      </c>
      <c r="D27" s="258">
        <v>8613950.9000000004</v>
      </c>
      <c r="E27" s="37"/>
      <c r="F27" s="37"/>
      <c r="G27" s="37"/>
      <c r="H27" s="37"/>
      <c r="I27" s="37"/>
      <c r="J27" s="37"/>
      <c r="K27" s="37"/>
      <c r="L27" s="37"/>
      <c r="M27" s="37"/>
      <c r="N27" s="37"/>
      <c r="O27" s="37"/>
      <c r="P27" s="37"/>
      <c r="Q27" s="37"/>
      <c r="R27" s="37"/>
      <c r="S27" s="37"/>
      <c r="T27" s="37"/>
      <c r="U27" s="37"/>
    </row>
    <row r="28" spans="1:21" ht="12.75" customHeight="1" x14ac:dyDescent="0.25">
      <c r="A28" s="86" t="s">
        <v>2272</v>
      </c>
      <c r="B28" s="87" t="s">
        <v>2273</v>
      </c>
      <c r="C28" s="188" t="s">
        <v>2897</v>
      </c>
      <c r="D28" s="258">
        <v>1454327.39</v>
      </c>
      <c r="E28" s="37"/>
      <c r="F28" s="37"/>
      <c r="G28" s="37"/>
      <c r="H28" s="37"/>
      <c r="I28" s="37"/>
      <c r="J28" s="37"/>
      <c r="K28" s="37"/>
      <c r="L28" s="37"/>
      <c r="M28" s="37"/>
      <c r="N28" s="37"/>
      <c r="O28" s="37"/>
      <c r="P28" s="37"/>
      <c r="Q28" s="37"/>
      <c r="R28" s="37"/>
      <c r="S28" s="37"/>
      <c r="T28" s="37"/>
      <c r="U28" s="37"/>
    </row>
    <row r="29" spans="1:21" ht="12.75" customHeight="1" x14ac:dyDescent="0.25">
      <c r="A29" s="86" t="s">
        <v>2274</v>
      </c>
      <c r="B29" s="87" t="s">
        <v>2867</v>
      </c>
      <c r="C29" s="188" t="s">
        <v>2898</v>
      </c>
      <c r="D29" s="258">
        <v>9731.7999999999993</v>
      </c>
      <c r="E29" s="37"/>
      <c r="F29" s="37"/>
      <c r="G29" s="37"/>
      <c r="H29" s="37"/>
      <c r="I29" s="37"/>
      <c r="J29" s="37"/>
      <c r="K29" s="37"/>
      <c r="L29" s="37"/>
      <c r="M29" s="37"/>
      <c r="N29" s="37"/>
      <c r="O29" s="37"/>
      <c r="P29" s="37"/>
      <c r="Q29" s="37"/>
      <c r="R29" s="37"/>
      <c r="S29" s="37"/>
      <c r="T29" s="37"/>
      <c r="U29" s="37"/>
    </row>
    <row r="30" spans="1:21" ht="12.75" customHeight="1" x14ac:dyDescent="0.25">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13.2" x14ac:dyDescent="0.25">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2290</v>
      </c>
      <c r="B34" s="87" t="s">
        <v>2291</v>
      </c>
      <c r="C34" s="188" t="s">
        <v>2903</v>
      </c>
      <c r="D34" s="258">
        <v>77258.720000000001</v>
      </c>
      <c r="E34" s="37"/>
      <c r="F34" s="37"/>
      <c r="G34" s="37"/>
      <c r="H34" s="37"/>
      <c r="I34" s="37"/>
      <c r="J34" s="37"/>
      <c r="K34" s="37"/>
      <c r="L34" s="37"/>
      <c r="M34" s="37"/>
      <c r="N34" s="37"/>
      <c r="O34" s="37"/>
      <c r="P34" s="37"/>
      <c r="Q34" s="37"/>
      <c r="R34" s="37"/>
      <c r="S34" s="37"/>
      <c r="T34" s="37"/>
      <c r="U34" s="37"/>
    </row>
    <row r="35" spans="1:21" ht="12.75" customHeight="1" x14ac:dyDescent="0.25">
      <c r="A35" s="116" t="s">
        <v>2292</v>
      </c>
      <c r="B35" s="117" t="s">
        <v>2293</v>
      </c>
      <c r="C35" s="188" t="s">
        <v>2904</v>
      </c>
      <c r="D35" s="258">
        <v>219389.64</v>
      </c>
      <c r="E35" s="37"/>
      <c r="F35" s="37"/>
      <c r="G35" s="37"/>
      <c r="H35" s="37"/>
      <c r="I35" s="37"/>
      <c r="J35" s="37"/>
      <c r="K35" s="37"/>
      <c r="L35" s="37"/>
      <c r="M35" s="37"/>
      <c r="N35" s="37"/>
      <c r="O35" s="37"/>
      <c r="P35" s="37"/>
      <c r="Q35" s="37"/>
      <c r="R35" s="37"/>
      <c r="S35" s="37"/>
      <c r="T35" s="37"/>
      <c r="U35" s="37"/>
    </row>
    <row r="36" spans="1:21" ht="36" x14ac:dyDescent="0.25">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5">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5">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5">
      <c r="A42" s="86"/>
      <c r="B42" s="117" t="s">
        <v>2913</v>
      </c>
      <c r="C42" s="188" t="s">
        <v>2914</v>
      </c>
      <c r="D42" s="40">
        <f>D5+D6-D24</f>
        <v>861782.47999999486</v>
      </c>
      <c r="E42" s="37"/>
      <c r="F42" s="37"/>
      <c r="G42" s="37"/>
      <c r="H42" s="37"/>
      <c r="I42" s="37"/>
      <c r="J42" s="37"/>
      <c r="K42" s="37"/>
      <c r="L42" s="37"/>
      <c r="M42" s="37"/>
      <c r="N42" s="37"/>
      <c r="O42" s="37"/>
      <c r="P42" s="37"/>
      <c r="Q42" s="37"/>
      <c r="R42" s="37"/>
      <c r="S42" s="37"/>
      <c r="T42" s="37"/>
      <c r="U42" s="37"/>
    </row>
    <row r="43" spans="1:21" ht="24" x14ac:dyDescent="0.25">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5">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5">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5">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13.2" x14ac:dyDescent="0.25">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5">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5">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5">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2990</v>
      </c>
      <c r="C101" s="188" t="s">
        <v>2991</v>
      </c>
      <c r="D101" s="40">
        <f>SUM(D102:D105)</f>
        <v>861782.48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2268</v>
      </c>
      <c r="B103" s="87" t="s">
        <v>2842</v>
      </c>
      <c r="C103" s="188" t="s">
        <v>2993</v>
      </c>
      <c r="D103" s="258">
        <v>861782.48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4"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3" t="s">
        <v>2855</v>
      </c>
      <c r="B1" s="368"/>
      <c r="C1" s="368"/>
      <c r="D1" s="368"/>
      <c r="E1" s="73" t="s">
        <v>2997</v>
      </c>
      <c r="F1" s="73"/>
      <c r="G1" s="73"/>
      <c r="H1" s="73"/>
      <c r="I1" s="73"/>
      <c r="J1" s="73"/>
      <c r="K1" s="73"/>
      <c r="L1" s="73"/>
      <c r="M1" s="73"/>
      <c r="N1" s="73"/>
      <c r="O1" s="73"/>
      <c r="P1" s="73"/>
    </row>
    <row r="2" spans="1:16" ht="37.5" customHeight="1" x14ac:dyDescent="0.25">
      <c r="A2" s="373" t="s">
        <v>2998</v>
      </c>
      <c r="B2" s="368"/>
      <c r="C2" s="368"/>
      <c r="D2" s="368"/>
    </row>
    <row r="3" spans="1:16" ht="29.25" customHeight="1" x14ac:dyDescent="0.25">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14541</v>
      </c>
      <c r="P3" s="73"/>
    </row>
    <row r="4" spans="1:16" ht="19.5" customHeight="1" x14ac:dyDescent="0.25">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5">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3020</v>
      </c>
      <c r="B19" s="371"/>
      <c r="C19" s="372"/>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Provjera</v>
      </c>
      <c r="C215" s="120" t="s">
        <v>3216</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5">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5">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3297</v>
      </c>
      <c r="B1" s="379"/>
      <c r="C1" s="379"/>
    </row>
    <row r="2" spans="1:17" ht="33" customHeight="1" x14ac:dyDescent="0.25">
      <c r="A2" s="380" t="s">
        <v>3298</v>
      </c>
      <c r="B2" s="381"/>
      <c r="C2" s="378"/>
      <c r="D2" s="4"/>
      <c r="E2" s="4"/>
      <c r="F2" s="4"/>
      <c r="G2" s="4"/>
      <c r="H2" s="4"/>
      <c r="I2" s="4"/>
      <c r="J2" s="4"/>
      <c r="K2" s="4"/>
      <c r="L2" s="4"/>
      <c r="M2" s="4"/>
      <c r="N2" s="4"/>
      <c r="O2" s="4"/>
      <c r="P2" s="4"/>
      <c r="Q2" s="4"/>
    </row>
    <row r="3" spans="1:17" ht="18.75" customHeight="1" x14ac:dyDescent="0.25">
      <c r="A3" s="42" t="s">
        <v>3299</v>
      </c>
      <c r="B3" s="382" t="s">
        <v>3300</v>
      </c>
      <c r="C3" s="378"/>
      <c r="D3" s="4"/>
      <c r="E3" s="4"/>
      <c r="F3" s="4"/>
      <c r="G3" s="4"/>
      <c r="H3" s="4"/>
      <c r="I3" s="4"/>
      <c r="J3" s="4"/>
      <c r="K3" s="4"/>
      <c r="L3" s="4"/>
      <c r="M3" s="4"/>
      <c r="N3" s="4"/>
      <c r="O3" s="4"/>
      <c r="P3" s="4"/>
      <c r="Q3" s="4"/>
    </row>
    <row r="4" spans="1:17" ht="37.5" hidden="1" customHeight="1" x14ac:dyDescent="0.25">
      <c r="A4" s="43" t="s">
        <v>3301</v>
      </c>
      <c r="B4" s="377" t="s">
        <v>3302</v>
      </c>
      <c r="C4" s="378"/>
      <c r="D4" s="4"/>
      <c r="E4" s="4"/>
      <c r="F4" s="4"/>
      <c r="G4" s="4"/>
      <c r="H4" s="4"/>
      <c r="I4" s="4"/>
      <c r="J4" s="4"/>
      <c r="K4" s="4"/>
      <c r="L4" s="4"/>
      <c r="M4" s="4"/>
      <c r="N4" s="4"/>
      <c r="O4" s="4"/>
      <c r="P4" s="4"/>
      <c r="Q4" s="4"/>
    </row>
    <row r="5" spans="1:17" ht="48" hidden="1" customHeight="1" x14ac:dyDescent="0.25">
      <c r="A5" s="43" t="s">
        <v>3301</v>
      </c>
      <c r="B5" s="377" t="s">
        <v>3303</v>
      </c>
      <c r="C5" s="378"/>
      <c r="D5" s="4"/>
      <c r="E5" s="4"/>
      <c r="F5" s="4"/>
      <c r="G5" s="4"/>
      <c r="H5" s="4"/>
      <c r="I5" s="4"/>
      <c r="J5" s="4"/>
      <c r="K5" s="4"/>
      <c r="L5" s="4"/>
      <c r="M5" s="4"/>
      <c r="N5" s="4"/>
      <c r="O5" s="4"/>
      <c r="P5" s="4"/>
      <c r="Q5" s="4"/>
    </row>
    <row r="6" spans="1:17" ht="59.25" hidden="1" customHeight="1" x14ac:dyDescent="0.25">
      <c r="A6" s="43" t="s">
        <v>3301</v>
      </c>
      <c r="B6" s="377" t="s">
        <v>3304</v>
      </c>
      <c r="C6" s="378"/>
      <c r="D6" s="4"/>
      <c r="E6" s="4"/>
      <c r="F6" s="4"/>
      <c r="G6" s="4"/>
      <c r="H6" s="4"/>
      <c r="I6" s="4"/>
      <c r="J6" s="4"/>
      <c r="K6" s="4"/>
      <c r="L6" s="4"/>
      <c r="M6" s="4"/>
      <c r="N6" s="4"/>
      <c r="O6" s="4"/>
      <c r="P6" s="4"/>
      <c r="Q6" s="4"/>
    </row>
    <row r="7" spans="1:17" ht="48" hidden="1" customHeight="1" x14ac:dyDescent="0.25">
      <c r="A7" s="43" t="s">
        <v>3305</v>
      </c>
      <c r="B7" s="377" t="s">
        <v>3306</v>
      </c>
      <c r="C7" s="378"/>
      <c r="D7" s="4"/>
      <c r="E7" s="4"/>
      <c r="F7" s="4"/>
      <c r="G7" s="4"/>
      <c r="H7" s="4"/>
      <c r="I7" s="4"/>
      <c r="J7" s="4"/>
      <c r="K7" s="4"/>
      <c r="L7" s="4"/>
      <c r="M7" s="4"/>
      <c r="N7" s="4"/>
      <c r="O7" s="4"/>
      <c r="P7" s="4"/>
      <c r="Q7" s="4"/>
    </row>
    <row r="8" spans="1:17" ht="41.25" hidden="1" customHeight="1" x14ac:dyDescent="0.25">
      <c r="A8" s="43" t="s">
        <v>3307</v>
      </c>
      <c r="B8" s="377" t="s">
        <v>3308</v>
      </c>
      <c r="C8" s="378"/>
      <c r="D8" s="4"/>
      <c r="E8" s="4"/>
      <c r="F8" s="4"/>
      <c r="G8" s="4"/>
      <c r="H8" s="4"/>
      <c r="I8" s="4"/>
      <c r="J8" s="4"/>
      <c r="K8" s="4"/>
      <c r="L8" s="4"/>
      <c r="M8" s="4"/>
      <c r="N8" s="4"/>
      <c r="O8" s="4"/>
      <c r="P8" s="4"/>
      <c r="Q8" s="4"/>
    </row>
    <row r="9" spans="1:17" ht="59.25" hidden="1" customHeight="1" x14ac:dyDescent="0.25">
      <c r="A9" s="43" t="s">
        <v>3309</v>
      </c>
      <c r="B9" s="377" t="s">
        <v>3310</v>
      </c>
      <c r="C9" s="378"/>
      <c r="D9" s="4"/>
      <c r="E9" s="4"/>
      <c r="F9" s="4"/>
      <c r="G9" s="4"/>
      <c r="H9" s="4"/>
      <c r="I9" s="4"/>
      <c r="J9" s="4"/>
      <c r="K9" s="4"/>
      <c r="L9" s="4"/>
      <c r="M9" s="4"/>
      <c r="N9" s="4"/>
      <c r="O9" s="4"/>
      <c r="P9" s="4"/>
      <c r="Q9" s="4"/>
    </row>
    <row r="10" spans="1:17" ht="61.5" hidden="1" customHeight="1" x14ac:dyDescent="0.25">
      <c r="A10" s="43" t="s">
        <v>3309</v>
      </c>
      <c r="B10" s="377" t="s">
        <v>3311</v>
      </c>
      <c r="C10" s="378"/>
      <c r="D10" s="4"/>
      <c r="E10" s="4"/>
      <c r="F10" s="4"/>
      <c r="G10" s="4"/>
      <c r="H10" s="4"/>
      <c r="I10" s="4"/>
      <c r="J10" s="4"/>
      <c r="K10" s="4"/>
      <c r="L10" s="4"/>
      <c r="M10" s="4"/>
      <c r="N10" s="4"/>
      <c r="O10" s="4"/>
      <c r="P10" s="4"/>
      <c r="Q10" s="4"/>
    </row>
    <row r="11" spans="1:17" ht="43.5" hidden="1" customHeight="1" x14ac:dyDescent="0.25">
      <c r="A11" s="43" t="s">
        <v>3309</v>
      </c>
      <c r="B11" s="377" t="s">
        <v>3312</v>
      </c>
      <c r="C11" s="378"/>
      <c r="D11" s="4"/>
      <c r="E11" s="4"/>
      <c r="F11" s="4"/>
      <c r="G11" s="4"/>
      <c r="H11" s="4"/>
      <c r="I11" s="4"/>
      <c r="J11" s="4"/>
      <c r="K11" s="4"/>
      <c r="L11" s="4"/>
      <c r="M11" s="4"/>
      <c r="N11" s="4"/>
      <c r="O11" s="4"/>
      <c r="P11" s="4"/>
      <c r="Q11" s="4"/>
    </row>
    <row r="12" spans="1:17" ht="27.75" hidden="1" customHeight="1" x14ac:dyDescent="0.25">
      <c r="A12" s="43" t="s">
        <v>3313</v>
      </c>
      <c r="B12" s="377" t="s">
        <v>3314</v>
      </c>
      <c r="C12" s="378"/>
      <c r="D12" s="4"/>
      <c r="E12" s="4"/>
      <c r="F12" s="4"/>
      <c r="G12" s="4"/>
      <c r="H12" s="4"/>
      <c r="I12" s="4"/>
      <c r="J12" s="4"/>
      <c r="K12" s="4"/>
      <c r="L12" s="4"/>
      <c r="M12" s="4"/>
      <c r="N12" s="4"/>
      <c r="O12" s="4"/>
      <c r="P12" s="4"/>
      <c r="Q12" s="4"/>
    </row>
    <row r="13" spans="1:17" ht="27.75" hidden="1" customHeight="1" x14ac:dyDescent="0.25">
      <c r="A13" s="43" t="s">
        <v>3315</v>
      </c>
      <c r="B13" s="377" t="s">
        <v>3316</v>
      </c>
      <c r="C13" s="378"/>
      <c r="D13" s="4"/>
      <c r="E13" s="4"/>
      <c r="F13" s="4"/>
      <c r="G13" s="4"/>
      <c r="H13" s="4"/>
      <c r="I13" s="4"/>
      <c r="J13" s="4"/>
      <c r="K13" s="4"/>
      <c r="L13" s="4"/>
      <c r="M13" s="4"/>
      <c r="N13" s="4"/>
      <c r="O13" s="4"/>
      <c r="P13" s="4"/>
      <c r="Q13" s="4"/>
    </row>
    <row r="14" spans="1:17" ht="45.75" hidden="1" customHeight="1" x14ac:dyDescent="0.25">
      <c r="A14" s="43" t="s">
        <v>3317</v>
      </c>
      <c r="B14" s="377" t="s">
        <v>3318</v>
      </c>
      <c r="C14" s="378"/>
      <c r="D14" s="4"/>
      <c r="E14" s="4"/>
      <c r="F14" s="4"/>
      <c r="G14" s="4"/>
      <c r="H14" s="4"/>
      <c r="I14" s="4"/>
      <c r="J14" s="4"/>
      <c r="K14" s="4"/>
      <c r="L14" s="4"/>
      <c r="M14" s="4"/>
      <c r="N14" s="4"/>
      <c r="O14" s="4"/>
      <c r="P14" s="4"/>
      <c r="Q14" s="4"/>
    </row>
    <row r="15" spans="1:17" ht="45.75" hidden="1" customHeight="1" x14ac:dyDescent="0.25">
      <c r="A15" s="43" t="s">
        <v>3319</v>
      </c>
      <c r="B15" s="377" t="s">
        <v>3320</v>
      </c>
      <c r="C15" s="378"/>
      <c r="D15" s="4"/>
      <c r="E15" s="4"/>
      <c r="F15" s="4"/>
      <c r="G15" s="4"/>
      <c r="H15" s="4"/>
      <c r="I15" s="4"/>
      <c r="J15" s="4"/>
      <c r="K15" s="4"/>
      <c r="L15" s="4"/>
      <c r="M15" s="4"/>
      <c r="N15" s="4"/>
      <c r="O15" s="4"/>
      <c r="P15" s="4"/>
      <c r="Q15" s="4"/>
    </row>
    <row r="16" spans="1:17" ht="51" hidden="1" customHeight="1" x14ac:dyDescent="0.25">
      <c r="A16" s="43" t="s">
        <v>3321</v>
      </c>
      <c r="B16" s="377" t="s">
        <v>3322</v>
      </c>
      <c r="C16" s="378"/>
      <c r="D16" s="4"/>
      <c r="E16" s="4"/>
      <c r="F16" s="4"/>
      <c r="G16" s="4"/>
      <c r="H16" s="4"/>
      <c r="I16" s="4"/>
      <c r="J16" s="4"/>
      <c r="K16" s="4"/>
      <c r="L16" s="4"/>
      <c r="M16" s="4"/>
      <c r="N16" s="4"/>
      <c r="O16" s="4"/>
      <c r="P16" s="4"/>
      <c r="Q16" s="4"/>
    </row>
    <row r="17" spans="1:17" ht="27.75" hidden="1" customHeight="1" x14ac:dyDescent="0.25">
      <c r="A17" s="43" t="s">
        <v>3323</v>
      </c>
      <c r="B17" s="377" t="s">
        <v>3324</v>
      </c>
      <c r="C17" s="378"/>
      <c r="D17" s="4"/>
      <c r="E17" s="4"/>
      <c r="F17" s="4"/>
      <c r="G17" s="4"/>
      <c r="H17" s="4"/>
      <c r="I17" s="4"/>
      <c r="J17" s="4"/>
      <c r="K17" s="4"/>
      <c r="L17" s="4"/>
      <c r="M17" s="4"/>
      <c r="N17" s="4"/>
      <c r="O17" s="4"/>
      <c r="P17" s="4"/>
      <c r="Q17" s="4"/>
    </row>
    <row r="18" spans="1:17" ht="27.75" hidden="1" customHeight="1" x14ac:dyDescent="0.25">
      <c r="A18" s="43" t="s">
        <v>3325</v>
      </c>
      <c r="B18" s="377" t="s">
        <v>3326</v>
      </c>
      <c r="C18" s="378"/>
      <c r="D18" s="4"/>
      <c r="E18" s="4"/>
      <c r="F18" s="4"/>
      <c r="G18" s="4"/>
      <c r="H18" s="4"/>
      <c r="I18" s="4"/>
      <c r="J18" s="4"/>
      <c r="K18" s="4"/>
      <c r="L18" s="4"/>
      <c r="M18" s="4"/>
      <c r="N18" s="4"/>
      <c r="O18" s="4"/>
      <c r="P18" s="4"/>
      <c r="Q18" s="4"/>
    </row>
    <row r="19" spans="1:17" ht="45" hidden="1" customHeight="1" x14ac:dyDescent="0.25">
      <c r="A19" s="43" t="s">
        <v>3325</v>
      </c>
      <c r="B19" s="377" t="s">
        <v>3327</v>
      </c>
      <c r="C19" s="378"/>
      <c r="D19" s="4"/>
      <c r="E19" s="4"/>
      <c r="F19" s="4"/>
      <c r="G19" s="4"/>
      <c r="H19" s="4"/>
      <c r="I19" s="4"/>
      <c r="J19" s="4"/>
      <c r="K19" s="4"/>
      <c r="L19" s="4"/>
      <c r="M19" s="4"/>
      <c r="N19" s="4"/>
      <c r="O19" s="4"/>
      <c r="P19" s="4"/>
      <c r="Q19" s="4"/>
    </row>
    <row r="20" spans="1:17" ht="45" hidden="1" customHeight="1" x14ac:dyDescent="0.25">
      <c r="A20" s="43" t="s">
        <v>3328</v>
      </c>
      <c r="B20" s="377" t="s">
        <v>3329</v>
      </c>
      <c r="C20" s="378"/>
      <c r="D20" s="4"/>
      <c r="E20" s="4"/>
      <c r="F20" s="4"/>
      <c r="G20" s="4"/>
      <c r="H20" s="4"/>
      <c r="I20" s="4"/>
      <c r="J20" s="4"/>
      <c r="K20" s="4"/>
      <c r="L20" s="4"/>
      <c r="M20" s="4"/>
      <c r="N20" s="4"/>
      <c r="O20" s="4"/>
      <c r="P20" s="4"/>
      <c r="Q20" s="4"/>
    </row>
    <row r="21" spans="1:17" ht="30" hidden="1" customHeight="1" x14ac:dyDescent="0.25">
      <c r="A21" s="43" t="s">
        <v>3330</v>
      </c>
      <c r="B21" s="377" t="s">
        <v>3331</v>
      </c>
      <c r="C21" s="378"/>
      <c r="D21" s="4"/>
      <c r="E21" s="4"/>
      <c r="F21" s="4"/>
      <c r="G21" s="4"/>
      <c r="H21" s="4"/>
      <c r="I21" s="4"/>
      <c r="J21" s="4"/>
      <c r="K21" s="4"/>
      <c r="L21" s="4"/>
      <c r="M21" s="4"/>
      <c r="N21" s="4"/>
      <c r="O21" s="4"/>
      <c r="P21" s="4"/>
      <c r="Q21" s="4"/>
    </row>
    <row r="22" spans="1:17" ht="30" hidden="1" customHeight="1" x14ac:dyDescent="0.25">
      <c r="A22" s="43" t="s">
        <v>3332</v>
      </c>
      <c r="B22" s="377" t="s">
        <v>3333</v>
      </c>
      <c r="C22" s="378"/>
      <c r="D22" s="4"/>
      <c r="E22" s="4"/>
      <c r="F22" s="4"/>
      <c r="G22" s="4"/>
      <c r="H22" s="4"/>
      <c r="I22" s="4"/>
      <c r="J22" s="4"/>
      <c r="K22" s="4"/>
      <c r="L22" s="4"/>
      <c r="M22" s="4"/>
      <c r="N22" s="4"/>
      <c r="O22" s="4"/>
      <c r="P22" s="4"/>
      <c r="Q22" s="4"/>
    </row>
    <row r="23" spans="1:17" ht="30" hidden="1" customHeight="1" x14ac:dyDescent="0.25">
      <c r="A23" s="43" t="s">
        <v>3334</v>
      </c>
      <c r="B23" s="377" t="s">
        <v>3335</v>
      </c>
      <c r="C23" s="378"/>
      <c r="D23" s="4"/>
      <c r="E23" s="4"/>
      <c r="F23" s="4"/>
      <c r="G23" s="4"/>
      <c r="H23" s="4"/>
      <c r="I23" s="4"/>
      <c r="J23" s="4"/>
      <c r="K23" s="4"/>
      <c r="L23" s="4"/>
      <c r="M23" s="4"/>
      <c r="N23" s="4"/>
      <c r="O23" s="4"/>
      <c r="P23" s="4"/>
      <c r="Q23" s="4"/>
    </row>
    <row r="24" spans="1:17" ht="30" hidden="1" customHeight="1" x14ac:dyDescent="0.25">
      <c r="A24" s="43" t="s">
        <v>3336</v>
      </c>
      <c r="B24" s="377" t="s">
        <v>3337</v>
      </c>
      <c r="C24" s="378"/>
      <c r="D24" s="4"/>
      <c r="E24" s="4"/>
      <c r="F24" s="4"/>
      <c r="G24" s="4"/>
      <c r="H24" s="4"/>
      <c r="I24" s="4"/>
      <c r="J24" s="4"/>
      <c r="K24" s="4"/>
      <c r="L24" s="4"/>
      <c r="M24" s="4"/>
      <c r="N24" s="4"/>
      <c r="O24" s="4"/>
      <c r="P24" s="4"/>
      <c r="Q24" s="4"/>
    </row>
    <row r="25" spans="1:17" ht="30" hidden="1" customHeight="1" x14ac:dyDescent="0.25">
      <c r="A25" s="43" t="s">
        <v>3338</v>
      </c>
      <c r="B25" s="377" t="s">
        <v>3339</v>
      </c>
      <c r="C25" s="378"/>
      <c r="D25" s="4"/>
      <c r="E25" s="4"/>
      <c r="F25" s="4"/>
      <c r="G25" s="4"/>
      <c r="H25" s="4"/>
      <c r="I25" s="4"/>
      <c r="J25" s="4"/>
      <c r="K25" s="4"/>
      <c r="L25" s="4"/>
      <c r="M25" s="4"/>
      <c r="N25" s="4"/>
      <c r="O25" s="4"/>
      <c r="P25" s="4"/>
      <c r="Q25" s="4"/>
    </row>
    <row r="26" spans="1:17" ht="30" hidden="1" customHeight="1" x14ac:dyDescent="0.25">
      <c r="A26" s="43" t="s">
        <v>3340</v>
      </c>
      <c r="B26" s="377" t="s">
        <v>3341</v>
      </c>
      <c r="C26" s="378"/>
      <c r="D26" s="4"/>
      <c r="E26" s="4"/>
      <c r="F26" s="4"/>
      <c r="G26" s="4"/>
      <c r="H26" s="4"/>
      <c r="I26" s="4"/>
      <c r="J26" s="4"/>
      <c r="K26" s="4"/>
      <c r="L26" s="4"/>
      <c r="M26" s="4"/>
      <c r="N26" s="4"/>
      <c r="O26" s="4"/>
      <c r="P26" s="4"/>
      <c r="Q26" s="4"/>
    </row>
    <row r="27" spans="1:17" ht="70.5" hidden="1" customHeight="1" x14ac:dyDescent="0.25">
      <c r="A27" s="43" t="s">
        <v>3342</v>
      </c>
      <c r="B27" s="377" t="s">
        <v>3343</v>
      </c>
      <c r="C27" s="378"/>
      <c r="D27" s="4"/>
      <c r="E27" s="4"/>
      <c r="F27" s="4"/>
      <c r="G27" s="4"/>
      <c r="H27" s="4"/>
      <c r="I27" s="4"/>
      <c r="J27" s="4"/>
      <c r="K27" s="4"/>
      <c r="L27" s="4"/>
      <c r="M27" s="4"/>
      <c r="N27" s="4"/>
      <c r="O27" s="4"/>
      <c r="P27" s="4"/>
      <c r="Q27" s="4"/>
    </row>
    <row r="28" spans="1:17" ht="48" hidden="1" customHeight="1" x14ac:dyDescent="0.25">
      <c r="A28" s="43" t="s">
        <v>3344</v>
      </c>
      <c r="B28" s="377" t="s">
        <v>3345</v>
      </c>
      <c r="C28" s="378"/>
      <c r="D28" s="4"/>
      <c r="E28" s="4"/>
      <c r="F28" s="4"/>
      <c r="G28" s="4"/>
      <c r="H28" s="4"/>
      <c r="I28" s="4"/>
      <c r="J28" s="4"/>
      <c r="K28" s="4"/>
      <c r="L28" s="4"/>
      <c r="M28" s="4"/>
      <c r="N28" s="4"/>
      <c r="O28" s="4"/>
      <c r="P28" s="4"/>
      <c r="Q28" s="4"/>
    </row>
    <row r="29" spans="1:17" ht="100.5" hidden="1" customHeight="1" x14ac:dyDescent="0.25">
      <c r="A29" s="43" t="s">
        <v>3346</v>
      </c>
      <c r="B29" s="377" t="s">
        <v>3347</v>
      </c>
      <c r="C29" s="378"/>
      <c r="D29" s="4"/>
      <c r="E29" s="4"/>
      <c r="F29" s="4"/>
      <c r="G29" s="4"/>
      <c r="H29" s="4"/>
      <c r="I29" s="4"/>
      <c r="J29" s="4"/>
      <c r="K29" s="4"/>
      <c r="L29" s="4"/>
      <c r="M29" s="4"/>
      <c r="N29" s="4"/>
      <c r="O29" s="4"/>
      <c r="P29" s="4"/>
      <c r="Q29" s="4"/>
    </row>
    <row r="30" spans="1:17" ht="45" hidden="1" customHeight="1" x14ac:dyDescent="0.25">
      <c r="A30" s="43" t="s">
        <v>3348</v>
      </c>
      <c r="B30" s="377" t="s">
        <v>3349</v>
      </c>
      <c r="C30" s="378"/>
      <c r="D30" s="4"/>
      <c r="E30" s="4"/>
      <c r="F30" s="4"/>
      <c r="G30" s="4"/>
      <c r="H30" s="4"/>
      <c r="I30" s="4"/>
      <c r="J30" s="4"/>
      <c r="K30" s="4"/>
      <c r="L30" s="4"/>
      <c r="M30" s="4"/>
      <c r="N30" s="4"/>
      <c r="O30" s="4"/>
      <c r="P30" s="4"/>
      <c r="Q30" s="4"/>
    </row>
    <row r="31" spans="1:17" ht="45" hidden="1" customHeight="1" x14ac:dyDescent="0.25">
      <c r="A31" s="43" t="s">
        <v>3350</v>
      </c>
      <c r="B31" s="377" t="s">
        <v>3351</v>
      </c>
      <c r="C31" s="378"/>
      <c r="D31" s="4"/>
      <c r="E31" s="4"/>
      <c r="F31" s="4"/>
      <c r="G31" s="4"/>
      <c r="H31" s="4"/>
      <c r="I31" s="4"/>
      <c r="J31" s="4"/>
      <c r="K31" s="4"/>
      <c r="L31" s="4"/>
      <c r="M31" s="4"/>
      <c r="N31" s="4"/>
      <c r="O31" s="4"/>
      <c r="P31" s="4"/>
      <c r="Q31" s="4"/>
    </row>
    <row r="32" spans="1:17" ht="45" hidden="1" customHeight="1" x14ac:dyDescent="0.25">
      <c r="A32" s="43" t="s">
        <v>3352</v>
      </c>
      <c r="B32" s="377" t="s">
        <v>3353</v>
      </c>
      <c r="C32" s="378"/>
      <c r="D32" s="4"/>
      <c r="E32" s="4"/>
      <c r="F32" s="4"/>
      <c r="G32" s="4"/>
      <c r="H32" s="4"/>
      <c r="I32" s="4"/>
      <c r="J32" s="4"/>
      <c r="K32" s="4"/>
      <c r="L32" s="4"/>
      <c r="M32" s="4"/>
      <c r="N32" s="4"/>
      <c r="O32" s="4"/>
      <c r="P32" s="4"/>
      <c r="Q32" s="4"/>
    </row>
    <row r="33" spans="1:17" ht="72" hidden="1" customHeight="1" x14ac:dyDescent="0.25">
      <c r="A33" s="43" t="s">
        <v>3354</v>
      </c>
      <c r="B33" s="377" t="s">
        <v>3355</v>
      </c>
      <c r="C33" s="378"/>
      <c r="D33" s="4"/>
      <c r="E33" s="4"/>
      <c r="F33" s="4"/>
      <c r="G33" s="4"/>
      <c r="H33" s="4"/>
      <c r="I33" s="4"/>
      <c r="J33" s="4"/>
      <c r="K33" s="4"/>
      <c r="L33" s="4"/>
      <c r="M33" s="4"/>
      <c r="N33" s="4"/>
      <c r="O33" s="4"/>
      <c r="P33" s="4"/>
      <c r="Q33" s="4"/>
    </row>
    <row r="34" spans="1:17" ht="79.5" hidden="1" customHeight="1" x14ac:dyDescent="0.25">
      <c r="A34" s="43" t="s">
        <v>3356</v>
      </c>
      <c r="B34" s="377" t="s">
        <v>3357</v>
      </c>
      <c r="C34" s="378"/>
      <c r="D34" s="4"/>
      <c r="E34" s="4"/>
      <c r="F34" s="4"/>
      <c r="G34" s="4"/>
      <c r="H34" s="4"/>
      <c r="I34" s="4"/>
      <c r="J34" s="4"/>
      <c r="K34" s="4"/>
      <c r="L34" s="4"/>
      <c r="M34" s="4"/>
      <c r="N34" s="4"/>
      <c r="O34" s="4"/>
      <c r="P34" s="4"/>
      <c r="Q34" s="4"/>
    </row>
    <row r="35" spans="1:17" ht="70.5" hidden="1" customHeight="1" x14ac:dyDescent="0.25">
      <c r="A35" s="43" t="s">
        <v>3358</v>
      </c>
      <c r="B35" s="377" t="s">
        <v>3359</v>
      </c>
      <c r="C35" s="378"/>
      <c r="D35" s="4"/>
      <c r="E35" s="4"/>
      <c r="F35" s="4"/>
      <c r="G35" s="4"/>
      <c r="H35" s="4"/>
      <c r="I35" s="4"/>
      <c r="J35" s="4"/>
      <c r="K35" s="4"/>
      <c r="L35" s="4"/>
      <c r="M35" s="4"/>
      <c r="N35" s="4"/>
      <c r="O35" s="4"/>
      <c r="P35" s="4"/>
      <c r="Q35" s="4"/>
    </row>
    <row r="36" spans="1:17" ht="45.75" hidden="1" customHeight="1" x14ac:dyDescent="0.25">
      <c r="A36" s="43" t="s">
        <v>3360</v>
      </c>
      <c r="B36" s="377" t="s">
        <v>3361</v>
      </c>
      <c r="C36" s="378"/>
      <c r="D36" s="4"/>
      <c r="E36" s="4"/>
      <c r="F36" s="4"/>
      <c r="G36" s="4"/>
      <c r="H36" s="4"/>
      <c r="I36" s="4"/>
      <c r="J36" s="4"/>
      <c r="K36" s="4"/>
      <c r="L36" s="4"/>
      <c r="M36" s="4"/>
      <c r="N36" s="4"/>
      <c r="O36" s="4"/>
      <c r="P36" s="4"/>
      <c r="Q36" s="4"/>
    </row>
    <row r="37" spans="1:17" ht="54.75" hidden="1" customHeight="1" x14ac:dyDescent="0.25">
      <c r="A37" s="43" t="s">
        <v>3362</v>
      </c>
      <c r="B37" s="377" t="s">
        <v>3363</v>
      </c>
      <c r="C37" s="378"/>
      <c r="D37" s="4"/>
      <c r="E37" s="4"/>
      <c r="F37" s="4"/>
      <c r="G37" s="4"/>
      <c r="H37" s="4"/>
      <c r="I37" s="4"/>
      <c r="J37" s="4"/>
      <c r="K37" s="4"/>
      <c r="L37" s="4"/>
      <c r="M37" s="4"/>
      <c r="N37" s="4"/>
      <c r="O37" s="4"/>
      <c r="P37" s="4"/>
      <c r="Q37" s="4"/>
    </row>
    <row r="38" spans="1:17" ht="37.5" hidden="1" customHeight="1" x14ac:dyDescent="0.25">
      <c r="A38" s="43" t="s">
        <v>3364</v>
      </c>
      <c r="B38" s="377" t="s">
        <v>3365</v>
      </c>
      <c r="C38" s="378"/>
      <c r="D38" s="4"/>
      <c r="E38" s="4"/>
      <c r="F38" s="4"/>
      <c r="G38" s="4"/>
      <c r="H38" s="4"/>
      <c r="I38" s="4"/>
      <c r="J38" s="4"/>
      <c r="K38" s="4"/>
      <c r="L38" s="4"/>
      <c r="M38" s="4"/>
      <c r="N38" s="4"/>
      <c r="O38" s="4"/>
      <c r="P38" s="4"/>
      <c r="Q38" s="4"/>
    </row>
    <row r="39" spans="1:17" ht="61.5" hidden="1" customHeight="1" x14ac:dyDescent="0.25">
      <c r="A39" s="43" t="s">
        <v>3366</v>
      </c>
      <c r="B39" s="377" t="s">
        <v>3367</v>
      </c>
      <c r="C39" s="378"/>
      <c r="D39" s="4"/>
      <c r="E39" s="4"/>
      <c r="F39" s="4"/>
      <c r="G39" s="4"/>
      <c r="H39" s="4"/>
      <c r="I39" s="4"/>
      <c r="J39" s="4"/>
      <c r="K39" s="4"/>
      <c r="L39" s="4"/>
      <c r="M39" s="4"/>
      <c r="N39" s="4"/>
      <c r="O39" s="4"/>
      <c r="P39" s="4"/>
      <c r="Q39" s="4"/>
    </row>
    <row r="40" spans="1:17" ht="53.25" hidden="1" customHeight="1" x14ac:dyDescent="0.25">
      <c r="A40" s="43" t="s">
        <v>3368</v>
      </c>
      <c r="B40" s="377" t="s">
        <v>3369</v>
      </c>
      <c r="C40" s="378"/>
      <c r="D40" s="4"/>
      <c r="E40" s="4"/>
      <c r="F40" s="4"/>
      <c r="G40" s="4"/>
      <c r="H40" s="4"/>
      <c r="I40" s="4"/>
      <c r="J40" s="4"/>
      <c r="K40" s="4"/>
      <c r="L40" s="4"/>
      <c r="M40" s="4"/>
      <c r="N40" s="4"/>
      <c r="O40" s="4"/>
      <c r="P40" s="4"/>
      <c r="Q40" s="4"/>
    </row>
    <row r="41" spans="1:17" ht="73.5" hidden="1" customHeight="1" x14ac:dyDescent="0.25">
      <c r="A41" s="43" t="s">
        <v>3370</v>
      </c>
      <c r="B41" s="377" t="s">
        <v>3371</v>
      </c>
      <c r="C41" s="378"/>
      <c r="D41" s="4"/>
      <c r="E41" s="4"/>
      <c r="F41" s="4"/>
      <c r="G41" s="4"/>
      <c r="H41" s="4"/>
      <c r="I41" s="4"/>
      <c r="J41" s="4"/>
      <c r="K41" s="4"/>
      <c r="L41" s="4"/>
      <c r="M41" s="4"/>
      <c r="N41" s="4"/>
      <c r="O41" s="4"/>
      <c r="P41" s="4"/>
      <c r="Q41" s="4"/>
    </row>
    <row r="42" spans="1:17" ht="57.75" hidden="1" customHeight="1" x14ac:dyDescent="0.25">
      <c r="A42" s="43" t="s">
        <v>3372</v>
      </c>
      <c r="B42" s="377" t="s">
        <v>3373</v>
      </c>
      <c r="C42" s="378"/>
      <c r="D42" s="4"/>
      <c r="E42" s="4"/>
      <c r="F42" s="4"/>
      <c r="G42" s="4"/>
      <c r="H42" s="4"/>
      <c r="I42" s="4"/>
      <c r="J42" s="4"/>
      <c r="K42" s="4"/>
      <c r="L42" s="4"/>
      <c r="M42" s="4"/>
      <c r="N42" s="4"/>
      <c r="O42" s="4"/>
      <c r="P42" s="4"/>
      <c r="Q42" s="4"/>
    </row>
    <row r="43" spans="1:17" ht="84" hidden="1" customHeight="1" x14ac:dyDescent="0.25">
      <c r="A43" s="43" t="s">
        <v>3374</v>
      </c>
      <c r="B43" s="377" t="s">
        <v>3375</v>
      </c>
      <c r="C43" s="378"/>
      <c r="D43" s="4"/>
      <c r="E43" s="4"/>
      <c r="F43" s="4"/>
      <c r="G43" s="4"/>
      <c r="H43" s="4"/>
      <c r="I43" s="4"/>
      <c r="J43" s="4"/>
      <c r="K43" s="4"/>
      <c r="L43" s="4"/>
      <c r="M43" s="4"/>
      <c r="N43" s="4"/>
      <c r="O43" s="4"/>
      <c r="P43" s="4"/>
      <c r="Q43" s="4"/>
    </row>
    <row r="44" spans="1:17" ht="48" hidden="1" customHeight="1" x14ac:dyDescent="0.25">
      <c r="A44" s="43" t="s">
        <v>3376</v>
      </c>
      <c r="B44" s="377" t="s">
        <v>3377</v>
      </c>
      <c r="C44" s="378"/>
      <c r="D44" s="4"/>
      <c r="E44" s="4"/>
      <c r="F44" s="4"/>
      <c r="G44" s="4"/>
      <c r="H44" s="4"/>
      <c r="I44" s="4"/>
      <c r="J44" s="4"/>
      <c r="K44" s="4"/>
      <c r="L44" s="4"/>
      <c r="M44" s="4"/>
      <c r="N44" s="4"/>
      <c r="O44" s="4"/>
      <c r="P44" s="4"/>
      <c r="Q44" s="4"/>
    </row>
    <row r="45" spans="1:17" ht="57" hidden="1" customHeight="1" x14ac:dyDescent="0.25">
      <c r="A45" s="43" t="s">
        <v>3378</v>
      </c>
      <c r="B45" s="377" t="s">
        <v>3379</v>
      </c>
      <c r="C45" s="378"/>
      <c r="D45" s="4"/>
      <c r="E45" s="4"/>
      <c r="F45" s="4"/>
      <c r="G45" s="4"/>
      <c r="H45" s="4"/>
      <c r="I45" s="4"/>
      <c r="J45" s="4"/>
      <c r="K45" s="4"/>
      <c r="L45" s="4"/>
      <c r="M45" s="4"/>
      <c r="N45" s="4"/>
      <c r="O45" s="4"/>
      <c r="P45" s="4"/>
      <c r="Q45" s="4"/>
    </row>
    <row r="46" spans="1:17" ht="73.5" hidden="1" customHeight="1" x14ac:dyDescent="0.25">
      <c r="A46" s="43" t="s">
        <v>3380</v>
      </c>
      <c r="B46" s="387" t="s">
        <v>3381</v>
      </c>
      <c r="C46" s="378"/>
      <c r="D46" s="41"/>
      <c r="E46" s="4"/>
      <c r="F46" s="4"/>
      <c r="G46" s="4"/>
      <c r="H46" s="4"/>
      <c r="I46" s="4"/>
      <c r="J46" s="4"/>
      <c r="K46" s="4"/>
      <c r="L46" s="4"/>
      <c r="M46" s="4"/>
      <c r="N46" s="4"/>
      <c r="O46" s="4"/>
      <c r="P46" s="4"/>
      <c r="Q46" s="4"/>
    </row>
    <row r="47" spans="1:17" ht="66" hidden="1" customHeight="1" x14ac:dyDescent="0.25">
      <c r="A47" s="48" t="s">
        <v>3382</v>
      </c>
      <c r="B47" s="388" t="s">
        <v>3383</v>
      </c>
      <c r="C47" s="388"/>
      <c r="D47" s="4"/>
      <c r="E47" s="4"/>
      <c r="F47" s="4"/>
      <c r="G47" s="4"/>
      <c r="H47" s="4"/>
      <c r="I47" s="4"/>
      <c r="J47" s="4"/>
      <c r="K47" s="4"/>
      <c r="L47" s="4"/>
      <c r="M47" s="4"/>
      <c r="N47" s="4"/>
      <c r="O47" s="4"/>
      <c r="P47" s="4"/>
      <c r="Q47" s="4"/>
    </row>
    <row r="48" spans="1:17" ht="123.75" customHeight="1" x14ac:dyDescent="0.25">
      <c r="A48" s="271" t="s">
        <v>3384</v>
      </c>
      <c r="B48" s="386" t="s">
        <v>3385</v>
      </c>
      <c r="C48" s="385"/>
      <c r="D48" s="4"/>
      <c r="E48" s="4"/>
      <c r="F48" s="4"/>
      <c r="G48" s="4"/>
      <c r="H48" s="4"/>
      <c r="I48" s="4"/>
      <c r="J48" s="4"/>
      <c r="K48" s="4"/>
      <c r="L48" s="4"/>
      <c r="M48" s="4"/>
      <c r="N48" s="4"/>
      <c r="O48" s="4"/>
      <c r="P48" s="4"/>
      <c r="Q48" s="4"/>
    </row>
    <row r="49" spans="1:17" ht="34.5" customHeight="1" x14ac:dyDescent="0.25">
      <c r="A49" s="271" t="s">
        <v>3386</v>
      </c>
      <c r="B49" s="384" t="s">
        <v>3387</v>
      </c>
      <c r="C49" s="385"/>
      <c r="D49" s="4"/>
      <c r="E49" s="4"/>
      <c r="F49" s="4"/>
      <c r="G49" s="4"/>
      <c r="H49" s="4"/>
      <c r="I49" s="4"/>
      <c r="J49" s="4"/>
      <c r="K49" s="4"/>
      <c r="L49" s="4"/>
      <c r="M49" s="4"/>
      <c r="N49" s="4"/>
      <c r="O49" s="4"/>
      <c r="P49" s="4"/>
      <c r="Q49" s="4"/>
    </row>
    <row r="50" spans="1:17" ht="34.5" customHeight="1" x14ac:dyDescent="0.25">
      <c r="A50" s="271" t="s">
        <v>3388</v>
      </c>
      <c r="B50" s="384" t="s">
        <v>3389</v>
      </c>
      <c r="C50" s="385"/>
      <c r="D50" s="4"/>
      <c r="E50" s="4"/>
      <c r="F50" s="4"/>
      <c r="G50" s="4"/>
      <c r="H50" s="4"/>
      <c r="I50" s="4"/>
      <c r="J50" s="4"/>
      <c r="K50" s="4"/>
      <c r="L50" s="4"/>
      <c r="M50" s="4"/>
      <c r="N50" s="4"/>
      <c r="O50" s="4"/>
      <c r="P50" s="4"/>
      <c r="Q50" s="4"/>
    </row>
    <row r="51" spans="1:17" ht="31.5" customHeight="1" x14ac:dyDescent="0.25">
      <c r="A51" s="313" t="s">
        <v>3390</v>
      </c>
      <c r="B51" s="383" t="s">
        <v>3391</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2023-02-10T05:23:29Z</dcterms:modified>
</cp:coreProperties>
</file>